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720" windowHeight="3240" tabRatio="878" activeTab="2"/>
  </bookViews>
  <sheets>
    <sheet name="Instructions" sheetId="1" r:id="rId1"/>
    <sheet name="Appendix C" sheetId="2" r:id="rId2"/>
    <sheet name="RTE" sheetId="3" r:id="rId3"/>
    <sheet name="Pad" sheetId="4" state="hidden" r:id="rId4"/>
    <sheet name="Notes" sheetId="5" state="hidden" r:id="rId5"/>
    <sheet name="Data" sheetId="6" state="hidden" r:id="rId6"/>
    <sheet name="GNU License" sheetId="7" r:id="rId7"/>
    <sheet name="SplashScreen" sheetId="8" state="hidden" r:id="rId8"/>
  </sheets>
  <externalReferences>
    <externalReference r:id="rId11"/>
    <externalReference r:id="rId12"/>
    <externalReference r:id="rId13"/>
  </externalReferences>
  <definedNames>
    <definedName name="_m" localSheetId="4">'Notes'!$B$27</definedName>
    <definedName name="_m">#REF!</definedName>
    <definedName name="_p0">#REF!</definedName>
    <definedName name="A">#REF!</definedName>
    <definedName name="abs_error">#REF!</definedName>
    <definedName name="b_m">#REF!</definedName>
    <definedName name="b_p0">#REF!</definedName>
    <definedName name="b_s">#REF!</definedName>
    <definedName name="beta">#REF!</definedName>
    <definedName name="Dirichlet_brand_m">'[2]#Dirichlet'!#REF!</definedName>
    <definedName name="Dirichlet_market_m">#REF!</definedName>
    <definedName name="dirichlet_S">#REF!</definedName>
    <definedName name="errmsg">#REF!</definedName>
    <definedName name="errors">#REF!</definedName>
    <definedName name="fdssfd">'[3]#Dirichlet'!$B$4</definedName>
    <definedName name="fred">'[3]#Dirichlet'!$B$7</definedName>
    <definedName name="Global_S">#REF!</definedName>
    <definedName name="Global_S_Error">#REF!</definedName>
    <definedName name="Ishighlight">#REF!</definedName>
    <definedName name="K">#REF!</definedName>
    <definedName name="M">#REF!</definedName>
    <definedName name="n">#REF!</definedName>
    <definedName name="n_1">#REF!</definedName>
    <definedName name="P_Error">#REF!</definedName>
    <definedName name="P0">#REF!</definedName>
    <definedName name="pn">#REF!</definedName>
    <definedName name="pn_1">#REF!</definedName>
    <definedName name="Print_AbsoluteProportions">#REF!</definedName>
    <definedName name="_xlnm.Print_Area" localSheetId="5">'Data'!$A$50:$W$87</definedName>
    <definedName name="_xlnm.Print_Area" localSheetId="0">'Instructions'!$A$200:$N$254</definedName>
    <definedName name="Print_BPA">#REF!</definedName>
    <definedName name="Print_BPAt">#REF!</definedName>
    <definedName name="Print_BrandPerformanceAudit">#REF!</definedName>
    <definedName name="Print_Coefficients">#REF!</definedName>
    <definedName name="Print_ConditionalProportions">#REF!</definedName>
    <definedName name="Print_Input">#REF!</definedName>
    <definedName name="Print_Intermediary">#REF!</definedName>
    <definedName name="Print_ProductField">#REF!</definedName>
    <definedName name="PrintOptions">#REF!</definedName>
    <definedName name="RecalculateOpt">#REF!</definedName>
    <definedName name="S">#REF!</definedName>
    <definedName name="S_error">#REF!</definedName>
    <definedName name="S_method">#REF!</definedName>
    <definedName name="sfdsfd">'[3]#Dirichlet'!$B$2</definedName>
    <definedName name="sfdsfdsfd">'[3]#Dirichlet'!$B$2</definedName>
    <definedName name="solver_drv" hidden="1">1</definedName>
    <definedName name="solver_est" hidden="1">1</definedName>
    <definedName name="solver_itr" hidden="1">100</definedName>
    <definedName name="solver_nwt" hidden="1">1</definedName>
    <definedName name="solver_oldadj1" hidden="1">0.01</definedName>
    <definedName name="solver_oldobj" hidden="1">0.00133480169485922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hidden="1">0.0001</definedName>
    <definedName name="solver_tol" hidden="1">0.1</definedName>
    <definedName name="T">#REF!</definedName>
    <definedName name="TableClear">#REF!,#REF!,#REF!,#REF!,#REF!,#REF!</definedName>
    <definedName name="Theoretical_Pn">#REF!</definedName>
    <definedName name="ToggleDev">#REF!</definedName>
    <definedName name="TP0">#REF!</definedName>
    <definedName name="TPO">#REF!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>Doc Z</author>
  </authors>
  <commentList>
    <comment ref="C121" authorId="0">
      <text>
        <r>
          <rPr>
            <sz val="8"/>
            <rFont val="Tahoma"/>
            <family val="0"/>
          </rPr>
          <t xml:space="preserve">Wondering what these are?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C8" authorId="0">
      <text>
        <r>
          <rPr>
            <sz val="8"/>
            <rFont val="Tahoma"/>
            <family val="0"/>
          </rPr>
          <t xml:space="preserve">Penetration of the Category
(expected value &gt; 0 , &lt; 1, required)
</t>
        </r>
      </text>
    </comment>
    <comment ref="D8" authorId="0">
      <text>
        <r>
          <rPr>
            <sz val="8"/>
            <rFont val="Tahoma"/>
            <family val="0"/>
          </rPr>
          <t>Average Rate of Buying of the Category
( expected value &gt; 1 , required)</t>
        </r>
      </text>
    </comment>
    <comment ref="E8" authorId="0">
      <text>
        <r>
          <rPr>
            <sz val="8"/>
            <rFont val="Tahoma"/>
            <family val="0"/>
          </rPr>
          <t>The proportion not buying the category
(Given by:  1- B)</t>
        </r>
      </text>
    </comment>
    <comment ref="F8" authorId="0">
      <text>
        <r>
          <rPr>
            <sz val="8"/>
            <rFont val="Tahoma"/>
            <family val="0"/>
          </rPr>
          <t>Average rate of buying the category in the population
(Given by:  B * W)</t>
        </r>
      </text>
    </comment>
    <comment ref="G8" authorId="0">
      <text>
        <r>
          <rPr>
            <sz val="8"/>
            <rFont val="Tahoma"/>
            <family val="0"/>
          </rPr>
          <t>K, the rate of buying heteogenity. Obtained by solving min K | P0 - P0^ |, where P0^ = (1 + M/K)^-K</t>
        </r>
      </text>
    </comment>
    <comment ref="H8" authorId="0">
      <text>
        <r>
          <rPr>
            <sz val="8"/>
            <rFont val="Tahoma"/>
            <family val="0"/>
          </rPr>
          <t>A = M/K</t>
        </r>
      </text>
    </comment>
    <comment ref="I8" authorId="0">
      <text>
        <r>
          <rPr>
            <sz val="8"/>
            <rFont val="Tahoma"/>
            <family val="0"/>
          </rPr>
          <t>Length of Period for which the analysis is being conducted e.g. 1, 4, 12, optional</t>
        </r>
      </text>
    </comment>
    <comment ref="J8" authorId="0">
      <text>
        <r>
          <rPr>
            <sz val="8"/>
            <rFont val="Tahoma"/>
            <family val="0"/>
          </rPr>
          <t>Descriptor for Analysis period e.g., weeks, quarters or years</t>
        </r>
      </text>
    </comment>
    <comment ref="B12" authorId="0">
      <text>
        <r>
          <rPr>
            <sz val="8"/>
            <rFont val="Tahoma"/>
            <family val="0"/>
          </rPr>
          <t>Brand Label</t>
        </r>
      </text>
    </comment>
    <comment ref="C12" authorId="0">
      <text>
        <r>
          <rPr>
            <sz val="8"/>
            <rFont val="Tahoma"/>
            <family val="0"/>
          </rPr>
          <t>Penetration of the brand. Note brand penetration must be less than market penetration</t>
        </r>
      </text>
    </comment>
    <comment ref="D12" authorId="0">
      <text>
        <r>
          <rPr>
            <sz val="8"/>
            <rFont val="Tahoma"/>
            <family val="0"/>
          </rPr>
          <t>Average Rate of Buying of the Brand</t>
        </r>
      </text>
    </comment>
    <comment ref="E12" authorId="0">
      <text>
        <r>
          <rPr>
            <sz val="8"/>
            <rFont val="Tahoma"/>
            <family val="0"/>
          </rPr>
          <t>[Optional] Market Share of the Brand. It is possible to fit a Dirichlet model using either brand penetration or brand market shares as input data. In the case of market share inputs these are used first to estimate brand penetration</t>
        </r>
      </text>
    </comment>
    <comment ref="F12" authorId="0">
      <text>
        <r>
          <rPr>
            <sz val="8"/>
            <rFont val="Tahoma"/>
            <family val="0"/>
          </rPr>
          <t>[Y or blank] Whether to use this information from this brand in the estimation of the Dirichlet parameter S</t>
        </r>
      </text>
    </comment>
    <comment ref="H12" authorId="0">
      <text>
        <r>
          <rPr>
            <sz val="8"/>
            <rFont val="Tahoma"/>
            <family val="0"/>
          </rPr>
          <t>Contains the value of S estimated for this brand</t>
        </r>
      </text>
    </comment>
    <comment ref="I12" authorId="0">
      <text>
        <r>
          <rPr>
            <sz val="8"/>
            <rFont val="Tahoma"/>
            <family val="0"/>
          </rPr>
          <t>Weights S according to the market share of the brand</t>
        </r>
      </text>
    </comment>
    <comment ref="K12" authorId="0">
      <text>
        <r>
          <rPr>
            <sz val="8"/>
            <rFont val="Tahoma"/>
            <family val="0"/>
          </rPr>
          <t>The proportion not buying the brand. In the case of penetration data being available it is simply (1-b). If market share data is being used it is (Average no of brands bought * Penetration of the Category) / No of Brands</t>
        </r>
      </text>
    </comment>
    <comment ref="I44" authorId="0">
      <text>
        <r>
          <rPr>
            <sz val="8"/>
            <rFont val="Tahoma"/>
            <family val="0"/>
          </rPr>
          <t>Used during fitting of the Dirichlet model to allow the user to input or modify the computed value of S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8" authorId="0">
      <text>
        <r>
          <rPr>
            <sz val="8"/>
            <rFont val="Tahoma"/>
            <family val="0"/>
          </rPr>
          <t xml:space="preserve">Penetration of the Category
(expected value &gt; 0 , &lt; 1, required)
</t>
        </r>
      </text>
    </comment>
    <comment ref="D8" authorId="0">
      <text>
        <r>
          <rPr>
            <sz val="8"/>
            <rFont val="Tahoma"/>
            <family val="0"/>
          </rPr>
          <t>Average Rate of Buying of the Category
( expected value &gt; 1 , required)</t>
        </r>
      </text>
    </comment>
    <comment ref="E8" authorId="0">
      <text>
        <r>
          <rPr>
            <sz val="8"/>
            <rFont val="Tahoma"/>
            <family val="0"/>
          </rPr>
          <t>The proportion not buying the category
(Given by:  1- B)</t>
        </r>
      </text>
    </comment>
    <comment ref="F8" authorId="0">
      <text>
        <r>
          <rPr>
            <sz val="8"/>
            <rFont val="Tahoma"/>
            <family val="0"/>
          </rPr>
          <t>Average rate of buying the category in the population
(Given by:  B * W)</t>
        </r>
      </text>
    </comment>
    <comment ref="G8" authorId="0">
      <text>
        <r>
          <rPr>
            <sz val="8"/>
            <rFont val="Tahoma"/>
            <family val="0"/>
          </rPr>
          <t>K, the rate of buying heteogenity. Obtained by solving min K | P0 - P0^ |, where P0^ = (1 + M/K)^-K</t>
        </r>
      </text>
    </comment>
    <comment ref="H8" authorId="0">
      <text>
        <r>
          <rPr>
            <sz val="8"/>
            <rFont val="Tahoma"/>
            <family val="0"/>
          </rPr>
          <t>A = M/K</t>
        </r>
      </text>
    </comment>
    <comment ref="I8" authorId="0">
      <text>
        <r>
          <rPr>
            <sz val="8"/>
            <rFont val="Tahoma"/>
            <family val="0"/>
          </rPr>
          <t>Length of Period for which the analysis is being conducted e.g. 1, 4, 12, optional</t>
        </r>
      </text>
    </comment>
    <comment ref="J8" authorId="0">
      <text>
        <r>
          <rPr>
            <sz val="8"/>
            <rFont val="Tahoma"/>
            <family val="0"/>
          </rPr>
          <t>Descriptor for Analysis period e.g., weeks, quarters or years</t>
        </r>
      </text>
    </comment>
    <comment ref="B12" authorId="0">
      <text>
        <r>
          <rPr>
            <sz val="8"/>
            <rFont val="Tahoma"/>
            <family val="0"/>
          </rPr>
          <t>Brand Label</t>
        </r>
      </text>
    </comment>
    <comment ref="C12" authorId="0">
      <text>
        <r>
          <rPr>
            <sz val="8"/>
            <rFont val="Tahoma"/>
            <family val="0"/>
          </rPr>
          <t>Penetration of the brand. Note brand penetration must be less than market penetration</t>
        </r>
      </text>
    </comment>
    <comment ref="D12" authorId="0">
      <text>
        <r>
          <rPr>
            <sz val="8"/>
            <rFont val="Tahoma"/>
            <family val="0"/>
          </rPr>
          <t>Average Rate of Buying of the Brand</t>
        </r>
      </text>
    </comment>
    <comment ref="E12" authorId="0">
      <text>
        <r>
          <rPr>
            <sz val="8"/>
            <rFont val="Tahoma"/>
            <family val="0"/>
          </rPr>
          <t>[Optional] Market Share of the Brand. It is possible to fit a Dirichlet model using either brand penetration or brand market shares as input data. In the case of market share inputs these are used first to estimate brand penetration</t>
        </r>
      </text>
    </comment>
    <comment ref="F12" authorId="0">
      <text>
        <r>
          <rPr>
            <sz val="8"/>
            <rFont val="Tahoma"/>
            <family val="0"/>
          </rPr>
          <t>[Y or blank] Whether to use this information from this brand in the estimation of the Dirichlet parameter S</t>
        </r>
      </text>
    </comment>
    <comment ref="H12" authorId="0">
      <text>
        <r>
          <rPr>
            <sz val="8"/>
            <rFont val="Tahoma"/>
            <family val="0"/>
          </rPr>
          <t>Contains the value of S estimated for this brand</t>
        </r>
      </text>
    </comment>
    <comment ref="I12" authorId="0">
      <text>
        <r>
          <rPr>
            <sz val="8"/>
            <rFont val="Tahoma"/>
            <family val="0"/>
          </rPr>
          <t>Weights S according to the market share of the brand</t>
        </r>
      </text>
    </comment>
    <comment ref="K12" authorId="0">
      <text>
        <r>
          <rPr>
            <sz val="8"/>
            <rFont val="Tahoma"/>
            <family val="0"/>
          </rPr>
          <t>The proportion not buying the brand. In the case of penetration data being available it is simply (1-b). If market share data is being used it is (Average no of brands bought * Penetration of the Category) / No of Brands</t>
        </r>
      </text>
    </comment>
    <comment ref="I44" authorId="0">
      <text>
        <r>
          <rPr>
            <sz val="8"/>
            <rFont val="Tahoma"/>
            <family val="0"/>
          </rPr>
          <t>Used during fitting of the Dirichlet model to allow the user to input or modify the computed value of S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C8" authorId="0">
      <text>
        <r>
          <rPr>
            <sz val="8"/>
            <rFont val="Tahoma"/>
            <family val="0"/>
          </rPr>
          <t xml:space="preserve">Penetration of the Category
(expected value &gt; 0 , &lt; 1, required)
</t>
        </r>
      </text>
    </comment>
    <comment ref="D8" authorId="0">
      <text>
        <r>
          <rPr>
            <sz val="8"/>
            <rFont val="Tahoma"/>
            <family val="0"/>
          </rPr>
          <t>Average Rate of Buying of the Category
( expected value &gt; 1 , required)</t>
        </r>
      </text>
    </comment>
    <comment ref="E8" authorId="0">
      <text>
        <r>
          <rPr>
            <sz val="8"/>
            <rFont val="Tahoma"/>
            <family val="0"/>
          </rPr>
          <t>The proportion not buying the category
(Given by:  1- B)</t>
        </r>
      </text>
    </comment>
    <comment ref="F8" authorId="0">
      <text>
        <r>
          <rPr>
            <sz val="8"/>
            <rFont val="Tahoma"/>
            <family val="0"/>
          </rPr>
          <t>Average rate of buying the category in the population
(Given by:  B * W)</t>
        </r>
      </text>
    </comment>
    <comment ref="G8" authorId="0">
      <text>
        <r>
          <rPr>
            <sz val="8"/>
            <rFont val="Tahoma"/>
            <family val="0"/>
          </rPr>
          <t>K, the rate of buying heteogenity. Obtained by solving min K | P0 - P0^ |, where P0^ = (1 + M/K)^-K</t>
        </r>
      </text>
    </comment>
    <comment ref="H8" authorId="0">
      <text>
        <r>
          <rPr>
            <sz val="8"/>
            <rFont val="Tahoma"/>
            <family val="0"/>
          </rPr>
          <t>A = M/K</t>
        </r>
      </text>
    </comment>
    <comment ref="I8" authorId="0">
      <text>
        <r>
          <rPr>
            <sz val="8"/>
            <rFont val="Tahoma"/>
            <family val="0"/>
          </rPr>
          <t>Length of Period for which the analysis is being conducted e.g. 1, 4, 12, optional</t>
        </r>
      </text>
    </comment>
    <comment ref="J8" authorId="0">
      <text>
        <r>
          <rPr>
            <sz val="8"/>
            <rFont val="Tahoma"/>
            <family val="0"/>
          </rPr>
          <t>Descriptor for Analysis period e.g., weeks, quarters or years</t>
        </r>
      </text>
    </comment>
    <comment ref="B12" authorId="0">
      <text>
        <r>
          <rPr>
            <sz val="8"/>
            <rFont val="Tahoma"/>
            <family val="0"/>
          </rPr>
          <t>Brand Label</t>
        </r>
      </text>
    </comment>
    <comment ref="C12" authorId="0">
      <text>
        <r>
          <rPr>
            <sz val="8"/>
            <rFont val="Tahoma"/>
            <family val="0"/>
          </rPr>
          <t>Penetration of the brand. Note brand penetration must be less than market penetration</t>
        </r>
      </text>
    </comment>
    <comment ref="D12" authorId="0">
      <text>
        <r>
          <rPr>
            <sz val="8"/>
            <rFont val="Tahoma"/>
            <family val="0"/>
          </rPr>
          <t>Average Rate of Buying of the Brand</t>
        </r>
      </text>
    </comment>
    <comment ref="E12" authorId="0">
      <text>
        <r>
          <rPr>
            <sz val="8"/>
            <rFont val="Tahoma"/>
            <family val="0"/>
          </rPr>
          <t>[Optional] Market Share of the Brand. It is possible to fit a Dirichlet model using either brand penetration or brand market shares as input data. In the case of market share inputs these are used first to estimate brand penetration</t>
        </r>
      </text>
    </comment>
    <comment ref="F12" authorId="0">
      <text>
        <r>
          <rPr>
            <sz val="8"/>
            <rFont val="Tahoma"/>
            <family val="0"/>
          </rPr>
          <t>[Y or blank] Whether to use this information from this brand in the estimation of the Dirichlet parameter S</t>
        </r>
      </text>
    </comment>
    <comment ref="H12" authorId="0">
      <text>
        <r>
          <rPr>
            <sz val="8"/>
            <rFont val="Tahoma"/>
            <family val="0"/>
          </rPr>
          <t>Contains the value of S estimated for this brand</t>
        </r>
      </text>
    </comment>
    <comment ref="I12" authorId="0">
      <text>
        <r>
          <rPr>
            <sz val="8"/>
            <rFont val="Tahoma"/>
            <family val="0"/>
          </rPr>
          <t>Weights S according to the market share of the brand</t>
        </r>
      </text>
    </comment>
    <comment ref="K12" authorId="0">
      <text>
        <r>
          <rPr>
            <sz val="8"/>
            <rFont val="Tahoma"/>
            <family val="0"/>
          </rPr>
          <t>The proportion not buying the brand. In the case of penetration data being available it is simply (1-b). If market share data is being used it is (Average no of brands bought * Penetration of the Category) / No of Brands</t>
        </r>
      </text>
    </comment>
    <comment ref="I44" authorId="0">
      <text>
        <r>
          <rPr>
            <sz val="8"/>
            <rFont val="Tahoma"/>
            <family val="0"/>
          </rPr>
          <t>Used during fitting of the Dirichlet model to allow the user to input or modify the computed value of S</t>
        </r>
      </text>
    </comment>
  </commentList>
</comments>
</file>

<file path=xl/sharedStrings.xml><?xml version="1.0" encoding="utf-8"?>
<sst xmlns="http://schemas.openxmlformats.org/spreadsheetml/2006/main" count="1004" uniqueCount="463">
  <si>
    <t>represent predictions for a 24 week period, whereas T = .33 would obtain predictions for a 4 week period.</t>
  </si>
  <si>
    <t>Three duplication table formats are selectable. Best read Repeat Buying.</t>
  </si>
  <si>
    <t xml:space="preserve">Enter Catergory, and information </t>
  </si>
  <si>
    <t>for one or more brands</t>
  </si>
  <si>
    <t>Choose appropriate run-time options (T &amp; Duplication format)</t>
  </si>
  <si>
    <t>Using my own S</t>
  </si>
  <si>
    <t xml:space="preserve">observed market shares and the predicted market shares, and weights each separate brand </t>
  </si>
  <si>
    <t>estimate of Sj by the market shares of the brands. If you want to use some other value of S</t>
  </si>
  <si>
    <t>you can enter a value in I44 which will be subsequently used (the program however still calculates</t>
  </si>
  <si>
    <t>DIRICHLET VB</t>
  </si>
  <si>
    <t>Conversion to VB variables, instead of spreadsheet cells</t>
  </si>
  <si>
    <t>Updated instructions sheets to reflect conversion changes</t>
  </si>
  <si>
    <t xml:space="preserve">Added ABOUT button </t>
  </si>
  <si>
    <t>Added repeat calculations</t>
  </si>
  <si>
    <t>Table D1</t>
  </si>
  <si>
    <t>B &gt; 0 &lt; 1</t>
  </si>
  <si>
    <t>b(i) &lt; B</t>
  </si>
  <si>
    <t>Information in b(i) &amp; w(i) or m(i)</t>
  </si>
  <si>
    <t>sum of markets shares(i) &lt;=1</t>
  </si>
  <si>
    <t xml:space="preserve">By default, the program finds a value of S that minimizes the differences between the </t>
  </si>
  <si>
    <t>the default S, but uses the inputed value).</t>
  </si>
  <si>
    <t>How does this all work?</t>
  </si>
  <si>
    <t>There are two macro modules, ROUTINES which contains the main Dirichlet calculations, as well</t>
  </si>
  <si>
    <t>as TOOLS which contains the interface and ancilliary functions for the excel platform. In addition, there</t>
  </si>
  <si>
    <t>is the default DATA sheet which contains the formatted input areas as well as the table formats.</t>
  </si>
  <si>
    <t>Calc Sj</t>
  </si>
  <si>
    <t>C</t>
  </si>
  <si>
    <t>P0^</t>
  </si>
  <si>
    <t>D</t>
  </si>
  <si>
    <t>S_Error</t>
  </si>
  <si>
    <t>Error Text</t>
  </si>
  <si>
    <t>Cond 1</t>
  </si>
  <si>
    <t>Cond 2</t>
  </si>
  <si>
    <t>Cond 3</t>
  </si>
  <si>
    <t>w &gt; W</t>
  </si>
  <si>
    <t>b &gt; B</t>
  </si>
  <si>
    <t>Table TPN</t>
  </si>
  <si>
    <t>Distribution of Purchases</t>
  </si>
  <si>
    <t>Added in Theoretical Distribution of Purchases Table at A130</t>
  </si>
  <si>
    <t>www.dirichlet.info</t>
  </si>
  <si>
    <t>VB 20 May 2002</t>
  </si>
  <si>
    <t>This should work in all versions of excel after version 5, although as yet we have not tested on every OS &amp; versions combination.</t>
  </si>
  <si>
    <r>
      <t xml:space="preserve">Distribution of Purchase: Proportion Buying 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times</t>
    </r>
  </si>
  <si>
    <t>Simply e-mail any ideas or suggestions to zane@dirichlet.info</t>
  </si>
  <si>
    <t>Zane Kearns &lt;zane@dirichlet.info&gt;</t>
  </si>
  <si>
    <t>Duplications</t>
  </si>
  <si>
    <t>Absolute</t>
  </si>
  <si>
    <t>You can have as many datasheets as you like (up to 256 minus the dozen</t>
  </si>
  <si>
    <t>or so already defined), each datasheet takes &lt;10K with output.</t>
  </si>
  <si>
    <t xml:space="preserve">Simply use File|Save and all your different datasheets will be available next time. </t>
  </si>
  <si>
    <t>Deleting or renaming datasheets</t>
  </si>
  <si>
    <t>Move your cursor to the folder tab at the bottom of the excel window and right</t>
  </si>
  <si>
    <t>click you have options to delete, rename, move or copy.</t>
  </si>
  <si>
    <t>Reorder the sheets</t>
  </si>
  <si>
    <t>Move you cursor to the folder tab, then left click and drag left or right to reorder.</t>
  </si>
  <si>
    <t>Annotate the output</t>
  </si>
  <si>
    <t xml:space="preserve">By default the output is placed on the datasheet starting at A50. You could of course </t>
  </si>
  <si>
    <t>annotate here, but these annotations would be overwritten if you recalculate the model.</t>
  </si>
  <si>
    <t>The best option is to either copy the output to a new sheet or workbook.</t>
  </si>
  <si>
    <t>About</t>
  </si>
  <si>
    <t>Home Website</t>
  </si>
  <si>
    <t>Instructions</t>
  </si>
  <si>
    <t>Yes</t>
  </si>
  <si>
    <t>X</t>
  </si>
  <si>
    <t>Z</t>
  </si>
  <si>
    <t>ShreddedWheat</t>
  </si>
  <si>
    <t>Krispies</t>
  </si>
  <si>
    <t>SugarPuffs</t>
  </si>
  <si>
    <t>Frosties</t>
  </si>
  <si>
    <t>AllBran</t>
  </si>
  <si>
    <t>SpecialK</t>
  </si>
  <si>
    <t>Variety</t>
  </si>
  <si>
    <t>Sainsbury</t>
  </si>
  <si>
    <t>Smacks</t>
  </si>
  <si>
    <t>Ricicles</t>
  </si>
  <si>
    <t>Shreddies</t>
  </si>
  <si>
    <t>Cubs</t>
  </si>
  <si>
    <t>PuffedWheat</t>
  </si>
  <si>
    <t>Stars</t>
  </si>
  <si>
    <t>The Dirichlet workbook consists of a number of sheets containing data for different analyses, as well as the components</t>
  </si>
  <si>
    <t>required by the program to make the calculations.  Below is a representation of what you would normally see on the</t>
  </si>
  <si>
    <t>Displays information about this version.</t>
  </si>
  <si>
    <t>Fitting the Model</t>
  </si>
  <si>
    <t>Once you have entered the product and brand information you are ready to fit the Dirichlet model to your observed data.</t>
  </si>
  <si>
    <t>To achieve this, you press the "FIT" button. This checks the input data for the following requirements.</t>
  </si>
  <si>
    <t>W &gt;1</t>
  </si>
  <si>
    <t xml:space="preserve"> </t>
  </si>
  <si>
    <t>at least one Brand is used to estimate S</t>
  </si>
  <si>
    <t>If these requirements are satisfied the model then commences fitting, otherwise errors are highlighted in red.</t>
  </si>
  <si>
    <t>The next stage is to call for a number of run-time parameters. Namely T and Duplication Table format, through a dialog box</t>
  </si>
  <si>
    <t xml:space="preserve">T is straightforward. This selects the time period for which the predictions are obtained. If the base period was 12 weeks, T=2 would </t>
  </si>
  <si>
    <t>Note penetration is entered as a proportion, not as a percentage.</t>
  </si>
  <si>
    <t>Brand Statistics</t>
  </si>
  <si>
    <t>market share</t>
  </si>
  <si>
    <t>Shredded Wheat</t>
  </si>
  <si>
    <t>….</t>
  </si>
  <si>
    <t>Data is entered for each of the brands within the product catergory. There are two</t>
  </si>
  <si>
    <t xml:space="preserve">type of input data you have, but if you input both for the same brand then </t>
  </si>
  <si>
    <r>
      <t>b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0"/>
      </rPr>
      <t>w</t>
    </r>
    <r>
      <rPr>
        <sz val="10"/>
        <rFont val="Arial"/>
        <family val="0"/>
      </rPr>
      <t xml:space="preserve"> information is used for the fitting of the model.</t>
    </r>
  </si>
  <si>
    <t xml:space="preserve">The order that you enter the brand information controls how the final tables are </t>
  </si>
  <si>
    <t>presented. You should ensure that the brands are ordered according to size,</t>
  </si>
  <si>
    <t xml:space="preserve">and if you wish you can add blank lines between say every five brands, or </t>
  </si>
  <si>
    <t>sub-types.</t>
  </si>
  <si>
    <t>Getting Started</t>
  </si>
  <si>
    <t>Hopefully that has made the basic operation clear. But here is a step by step guide.</t>
  </si>
  <si>
    <t>Step</t>
  </si>
  <si>
    <t>Operation</t>
  </si>
  <si>
    <t>Tip</t>
  </si>
  <si>
    <t>Open DIRICHLET worksheet</t>
  </si>
  <si>
    <t>Insert a new data sheet</t>
  </si>
  <si>
    <t>Calculate Model</t>
  </si>
  <si>
    <t>Toolbar|Fit Dirichlet Model</t>
  </si>
  <si>
    <t>First the data is checked for validity, any questionable conditions are</t>
  </si>
  <si>
    <t>highlighted in red. You will need to correct the input data and restart calculation</t>
  </si>
  <si>
    <t>The resulting tables of output are then placed starting at range A50.</t>
  </si>
  <si>
    <t>Print Results</t>
  </si>
  <si>
    <t>How do I . . .?</t>
  </si>
  <si>
    <t>We have assumed that you are familiar with a number of excel techniques, but this section might help you out</t>
  </si>
  <si>
    <t>if you get stuck.</t>
  </si>
  <si>
    <t>Hey, it doesn't work anymore</t>
  </si>
  <si>
    <t>Presumes that it worked at some stage. So you must have broke it. Now is the time</t>
  </si>
  <si>
    <t>to dig out that backup copy, and if your not sure, ask an excel whizz to help you</t>
  </si>
  <si>
    <t>copy over your already entered datasheets.</t>
  </si>
  <si>
    <t>Make modifications</t>
  </si>
  <si>
    <t>Carefully. You can make modifications, but certain cells are required by the various</t>
  </si>
  <si>
    <t>routines, or are required to be in a certain place. We have tried to shade these areas grey.</t>
  </si>
  <si>
    <t>You'll need to familiarise yourself with the macro code in [Routines] &amp; [Tools].</t>
  </si>
  <si>
    <t>Of course you need to read the [GNU Public License] to find out what you can</t>
  </si>
  <si>
    <t>and cannot do.</t>
  </si>
  <si>
    <t>Make suggestions</t>
  </si>
  <si>
    <t>Save the information</t>
  </si>
  <si>
    <t>INCLUDING ANY GENERAL, SPECIAL, INCIDENTAL OR CONSEQUENTIAL DAMAGES</t>
  </si>
  <si>
    <t>ARISING OUT OF THE USE OR INABILITY TO USE THE PROGRAM (INCLUDING BUT NOT</t>
  </si>
  <si>
    <t>LIMITED TO LOSS OF DATA OR DATA BEING RENDERED INACCURATE OR LOSSES</t>
  </si>
  <si>
    <t>SUSTAINED BY YOU OR THIRD PARTIES OR A FAILURE OF THE PROGRAM TO OPERATE</t>
  </si>
  <si>
    <t>WITH ANY OTHER PROGRAMS), EVEN IF SUCH HOLDER OR OTHER PARTY HAS BEEN</t>
  </si>
  <si>
    <t xml:space="preserve">ADVISED OF THE POSSIBILITY OF SUCH DAMAGES. </t>
  </si>
  <si>
    <t>Introduction</t>
  </si>
  <si>
    <t>This is the on-line documentation for DIRICHLET, an excel based solution for fitting the Dirichlet model to summary consumer</t>
  </si>
  <si>
    <t>behaviour data. We have assumed that you are familiar with excel, but novice users should be able to get started.</t>
  </si>
  <si>
    <t>The DIRICHLET worksheet is distributed under the terms of the GNU Public License. For terms and conditions you</t>
  </si>
  <si>
    <t>should read the material in the sheet [GNU License].</t>
  </si>
  <si>
    <t>Orientation</t>
  </si>
  <si>
    <t>The toolbar incorporates the main required functions to enter a new set of data, fit the model, and obtain the results.</t>
  </si>
  <si>
    <r>
      <t xml:space="preserve">Toolbar </t>
    </r>
    <r>
      <rPr>
        <b/>
        <sz val="10"/>
        <rFont val="Arial"/>
        <family val="0"/>
      </rPr>
      <t>Functions:</t>
    </r>
  </si>
  <si>
    <t>Inserts a new data sheet. This is normally the first step.</t>
  </si>
  <si>
    <t>Highlights and unhighlights the data entry cells.</t>
  </si>
  <si>
    <t>Clears the inputted data if you want to start again. You are not warned.</t>
  </si>
  <si>
    <t>Once data had been entered then we use this to fit the Dirichlet model.</t>
  </si>
  <si>
    <t>This involves the calculation of a number of intermediary parameters</t>
  </si>
  <si>
    <t>before obtaining the predictions. These are output starting at A50.</t>
  </si>
  <si>
    <t>Data Entry Area</t>
  </si>
  <si>
    <t>Any user has to enter data, and then fit the model, and this section explains how you go about this. Here is the Sample sheet.</t>
  </si>
  <si>
    <t>This time we have used the Toggle Data Entry Cells button on the toolbar to highlight the various data cells available for data.</t>
  </si>
  <si>
    <t>Areas for data entry are handily displayed in yellow. A description of the use of the various areas follows.</t>
  </si>
  <si>
    <t>Descriptive Text</t>
  </si>
  <si>
    <t>This area is available for additional text. Technically additional text could be</t>
  </si>
  <si>
    <t>Market Statistics</t>
  </si>
  <si>
    <t>Here we input the category penetration and average purchase frequency.</t>
  </si>
  <si>
    <t>time to time. Such new versions will be similar in spirit to the present version, but may differ in detail to</t>
  </si>
  <si>
    <t xml:space="preserve">address new problems or concerns. </t>
  </si>
  <si>
    <t>Each version is given a distinguishing version number. If the Program specifies a version number of this License</t>
  </si>
  <si>
    <t>which applies to it and "any later version", you have the option of following the terms and conditions either of</t>
  </si>
  <si>
    <t>that version or of any later version published by the Free Software Foundation. If the Program does not</t>
  </si>
  <si>
    <t>specify a version number of this License, you may choose any version ever published by the Free Software</t>
  </si>
  <si>
    <t xml:space="preserve">Foundation. </t>
  </si>
  <si>
    <t>10. If you wish to incorporate parts of the Program into other free programs whose distribution conditions are</t>
  </si>
  <si>
    <t>different, write to the author to ask for permission. For software which is copyrighted by the Free Software</t>
  </si>
  <si>
    <t>Foundation, write to the Free Software Foundation; we sometimes make exceptions for this. Our decision will</t>
  </si>
  <si>
    <t>be guided by the two goals of preserving the free status of all derivatives of our free software and of promoting</t>
  </si>
  <si>
    <t xml:space="preserve">the sharing and reuse of software generally. </t>
  </si>
  <si>
    <t>NO WARRANTY</t>
  </si>
  <si>
    <t>11. BECAUSE THE PROGRAM IS LICENSED FREE OF CHARGE, THERE IS NO WARRANTY</t>
  </si>
  <si>
    <t>FOR THE PROGRAM, TO THE EXTENT PERMITTED BY APPLICABLE LAW. EXCEPT WHEN</t>
  </si>
  <si>
    <t>OTHERWISE STATED IN WRITING THE COPYRIGHT HOLDERS AND/OR OTHER PARTIES</t>
  </si>
  <si>
    <t>PROVIDE THE PROGRAM "AS IS" WITHOUT WARRANTY OF ANY KIND, EITHER EXPRESSED</t>
  </si>
  <si>
    <t>OR IMPLIED, INCLUDING, BUT NOT LIMITED TO, THE IMPLIED WARRANTIES OF</t>
  </si>
  <si>
    <t>MERCHANTABILITY AND FITNESS FOR A PARTICULAR PURPOSE. THE ENTIRE RISK AS TO</t>
  </si>
  <si>
    <t>THE QUALITY AND PERFORMANCE OF THE PROGRAM IS WITH YOU. SHOULD THE</t>
  </si>
  <si>
    <t>PROGRAM PROVE DEFECTIVE, YOU ASSUME THE COST OF ALL NECESSARY SERVICING,</t>
  </si>
  <si>
    <t xml:space="preserve">REPAIR OR CORRECTION. </t>
  </si>
  <si>
    <t>12. IN NO EVENT UNLESS REQUIRED BY APPLICABLE LAW OR AGREED TO IN WRITING</t>
  </si>
  <si>
    <t>WILL ANY COPYRIGHT HOLDER, OR ANY OTHER PARTY WHO MAY MODIFY AND/OR</t>
  </si>
  <si>
    <t>REDISTRIBUTE THE PROGRAM AS PERMITTED ABOVE, BE LIABLE TO YOU FOR DAMAGES,</t>
  </si>
  <si>
    <t>obligations, then as a consequence you may not distribute the Program at all. For example, if a patent license</t>
  </si>
  <si>
    <t>would not permit royalty-free redistribution of the Program by all those who receive copies directly or</t>
  </si>
  <si>
    <t>indirectly through you, then the only way you could satisfy both it and this License would be to refrain entirely</t>
  </si>
  <si>
    <t xml:space="preserve">from distribution of the Program. </t>
  </si>
  <si>
    <t>If any portion of this section is held invalid or unenforceable under any particular circumstance, the balance of</t>
  </si>
  <si>
    <t xml:space="preserve">the section is intended to apply and the section as a whole is intended to apply in other circumstances. </t>
  </si>
  <si>
    <t>It is not the purpose of this section to induce you to infringe any patents or other property right claims or to</t>
  </si>
  <si>
    <t>contest validity of any such claims; this section has the sole purpose of protecting the integrity of the free</t>
  </si>
  <si>
    <t>software distribution system, which is implemented by public license practices. Many people have made</t>
  </si>
  <si>
    <t>generous contributions to the wide range of software distributed through that system in reliance on consistent</t>
  </si>
  <si>
    <t>application of that system; it is up to the author/donor to decide if he or she is willing to distribute software</t>
  </si>
  <si>
    <t xml:space="preserve">through any other system and a licensee cannot impose that choice. </t>
  </si>
  <si>
    <t>This section is intended to make thoroughly clear what is believed to be a consequence of the rest of this</t>
  </si>
  <si>
    <t xml:space="preserve">License. </t>
  </si>
  <si>
    <t>8. If the distribution and/or use of the Program is restricted in certain countries either by patents or by</t>
  </si>
  <si>
    <t>copyrighted interfaces, the original copyright holder who places the Program under this License may add an</t>
  </si>
  <si>
    <t>explicit geographical distribution limitation excluding those countries, so that distribution is permitted only in or</t>
  </si>
  <si>
    <t>among countries not thus excluded. In such case, this License incorporates the limitation as if written in the</t>
  </si>
  <si>
    <t xml:space="preserve">body of this License. </t>
  </si>
  <si>
    <t>9. The Free Software Foundation may publish revised and/or new versions of the General Public License from</t>
  </si>
  <si>
    <t xml:space="preserve">code, even though third parties are not compelled to copy the source along with the object code. </t>
  </si>
  <si>
    <t>4. You may not copy, modify, sublicense, or distribute the Program except as expressly provided under this</t>
  </si>
  <si>
    <t>License. Any attempt otherwise to copy, modify, sublicense or distribute the Program is void, and will</t>
  </si>
  <si>
    <t>automatically terminate your rights under this License. However, parties who have received copies, or rights,</t>
  </si>
  <si>
    <t>from you under this License will not have their licenses terminated so long as such parties remain in full</t>
  </si>
  <si>
    <t xml:space="preserve">compliance. </t>
  </si>
  <si>
    <t>5. You are not required to accept this License, since you have not signed it. However, nothing else grants you</t>
  </si>
  <si>
    <t>permission to modify or distribute the Program or its derivative works. These actions are prohibited by law if</t>
  </si>
  <si>
    <t>you do not accept this License. Therefore, by modifying or distributing the Program (or any work based on</t>
  </si>
  <si>
    <t>the Program), you indicate your acceptance of this License to do so, and all its terms and conditions for</t>
  </si>
  <si>
    <t xml:space="preserve">copying, distributing or modifying the Program or works based on it. </t>
  </si>
  <si>
    <t>6. Each time you redistribute the Program (or any work based on the Program), the recipient automatically</t>
  </si>
  <si>
    <t>receives a license from the original licensor to copy, distribute or modify the Program subject to these terms</t>
  </si>
  <si>
    <t>and conditions. You may not impose any further restrictions on the recipients' exercise of the rights granted</t>
  </si>
  <si>
    <t xml:space="preserve">herein. You are not responsible for enforcing compliance by third parties to this License. </t>
  </si>
  <si>
    <t>7. If, as a consequence of a court judgment or allegation of patent infringement or for any other reason (not</t>
  </si>
  <si>
    <t>limited to patent issues), conditions are imposed on you (whether by court order, agreement or otherwise) that</t>
  </si>
  <si>
    <t>contradict the conditions of this License, they do not excuse you from the conditions of this License. If you</t>
  </si>
  <si>
    <t>cannot distribute so as to satisfy simultaneously your obligations under this License and any other pertinent</t>
  </si>
  <si>
    <t xml:space="preserve">executable form under the terms of Sections 1 and 2 above provided that you also do one of the following: </t>
  </si>
  <si>
    <t xml:space="preserve">     a) Accompany it with the complete corresponding machine-readable source code, which must be</t>
  </si>
  <si>
    <t xml:space="preserve">     distributed under the terms of Sections 1 and 2 above on a medium customarily used for software</t>
  </si>
  <si>
    <t xml:space="preserve">     interchange; or, </t>
  </si>
  <si>
    <t xml:space="preserve">     b) Accompany it with a written offer, valid for at least three years, to give any third party, for a charge</t>
  </si>
  <si>
    <t xml:space="preserve">     no more than your cost of physically performing source distribution, a complete machine-readable copy</t>
  </si>
  <si>
    <t xml:space="preserve">     of the corresponding source code, to be distributed under the terms of Sections 1 and 2 above on a</t>
  </si>
  <si>
    <t xml:space="preserve">     medium customarily used for software interchange; or, </t>
  </si>
  <si>
    <t xml:space="preserve">     c) Accompany it with the information you received as to the offer to distribute corresponding source</t>
  </si>
  <si>
    <t xml:space="preserve">     code. (This alternative is allowed only for noncommercial distribution and only if you received the</t>
  </si>
  <si>
    <t xml:space="preserve">     program in object code or executable form with such an offer, in accord with Subsection b above.) </t>
  </si>
  <si>
    <t>The source code for a work means the preferred form of the work for making modifications to it. For an</t>
  </si>
  <si>
    <t>executable work, complete source code means all the source code for all modules it contains, plus any</t>
  </si>
  <si>
    <t>associated interface definition files, plus the scripts used to control compilation and installation of the</t>
  </si>
  <si>
    <t>executable. However, as a special exception, the source code distributed need not include anything that is</t>
  </si>
  <si>
    <t>normally distributed (in either source or binary form) with the major components (compiler, kernel, and so on)</t>
  </si>
  <si>
    <t>of the operating system on which the executable runs, unless that component itself accompanies the</t>
  </si>
  <si>
    <t xml:space="preserve">executable. </t>
  </si>
  <si>
    <t>If distribution of executable or object code is made by offering access to copy from a designated place, then</t>
  </si>
  <si>
    <t>offering equivalent access to copy the source code from the same place counts as distribution of the source</t>
  </si>
  <si>
    <t xml:space="preserve">     c) If the modified program normally reads commands interactively when run, you must cause it, when</t>
  </si>
  <si>
    <t xml:space="preserve">     started running for such interactive use in the most ordinary way, to print or display an announcement</t>
  </si>
  <si>
    <t xml:space="preserve">     including an appropriate copyright notice and a notice that there is no warranty (or else, saying that you</t>
  </si>
  <si>
    <t xml:space="preserve">     provide a warranty) and that users may redistribute the program under these conditions, and telling the</t>
  </si>
  <si>
    <t xml:space="preserve">     user how to view a copy of this License. (Exception: if the Program itself is interactive but does not</t>
  </si>
  <si>
    <t xml:space="preserve">     normally print such an announcement, your work based on the Program is not required to print an</t>
  </si>
  <si>
    <t xml:space="preserve">     announcement.) </t>
  </si>
  <si>
    <t>These requirements apply to the modified work as a whole. If identifiable sections of that work are not derived</t>
  </si>
  <si>
    <t>from the Program, and can be reasonably considered independent and separate works in themselves, then this</t>
  </si>
  <si>
    <t>License, and its terms, do not apply to those sections when you distribute them as separate works. But when</t>
  </si>
  <si>
    <t>you distribute the same sections as part of a whole which is a work based on the Program, the distribution of</t>
  </si>
  <si>
    <t>the whole must be on the terms of this License, whose permissions for other licensees extend to the entire</t>
  </si>
  <si>
    <t xml:space="preserve">whole, and thus to each and every part regardless of who wrote it. </t>
  </si>
  <si>
    <t>Thus, it is not the intent of this section to claim rights or contest your rights to work written entirely by you;</t>
  </si>
  <si>
    <t>rather, the intent is to exercise the right to control the distribution of derivative or collective works based on</t>
  </si>
  <si>
    <t xml:space="preserve">the Program. </t>
  </si>
  <si>
    <t>In addition, mere aggregation of another work not based on the Program with the Program (or with a work</t>
  </si>
  <si>
    <t>based on the Program) on a volume of a storage or distribution medium does not bring the other work under</t>
  </si>
  <si>
    <t xml:space="preserve">the scope of this License. </t>
  </si>
  <si>
    <t>3. You may copy and distribute the Program (or a work based on it, under Section 2) in object code or</t>
  </si>
  <si>
    <t>work under copyright law: that is to say, a work containing the Program or a portion of it, either verbatim or</t>
  </si>
  <si>
    <t>with modifications and/or translated into another language. (Hereinafter, translation is included without</t>
  </si>
  <si>
    <t xml:space="preserve">limitation in the term "modification".) Each licensee is addressed as "you". </t>
  </si>
  <si>
    <t>Activities other than copying, distribution and modification are not covered by this License; they are outside its</t>
  </si>
  <si>
    <t>scope. The act of running the Program is not restricted, and the output from the Program is covered only if its</t>
  </si>
  <si>
    <t>contents constitute a work based on the Program (independent of having been made by running the Program).</t>
  </si>
  <si>
    <t xml:space="preserve">Whether that is true depends on what the Program does. </t>
  </si>
  <si>
    <t>1. You may copy and distribute verbatim copies of the Program's source code as you receive it, in any</t>
  </si>
  <si>
    <t>medium, provided that you conspicuously and appropriately publish on each copy an appropriate copyright</t>
  </si>
  <si>
    <t>notice and disclaimer of warranty; keep intact all the notices that refer to this License and to the absence of</t>
  </si>
  <si>
    <t xml:space="preserve">any warranty; and give any other recipients of the Program a copy of this License along with the Program. </t>
  </si>
  <si>
    <t>You may charge a fee for the physical act of transferring a copy, and you may at your option offer warranty</t>
  </si>
  <si>
    <t xml:space="preserve">protection in exchange for a fee. </t>
  </si>
  <si>
    <t>2. You may modify your copy or copies of the Program or any portion of it, thus forming a work based on the</t>
  </si>
  <si>
    <t>Program, and copy and distribute such modifications or work under the terms of Section 1 above, provided</t>
  </si>
  <si>
    <t xml:space="preserve">that you also meet all of these conditions: </t>
  </si>
  <si>
    <t xml:space="preserve">     a) You must cause the modified files to carry prominent notices stating that you changed the files and</t>
  </si>
  <si>
    <t xml:space="preserve">     the date of any change. </t>
  </si>
  <si>
    <t xml:space="preserve">     b) You must cause any work that you distribute or publish, that in whole or in part contains or is</t>
  </si>
  <si>
    <t xml:space="preserve">     derived from the Program or any part thereof, to be licensed as a whole at no charge to all third parties</t>
  </si>
  <si>
    <t xml:space="preserve">     under the terms of this License. </t>
  </si>
  <si>
    <t>To protect your rights, we need to make restrictions that forbid anyone to deny you these rights or to ask you</t>
  </si>
  <si>
    <t>to surrender the rights. These restrictions translate to certain responsibilities for you if you distribute copies of</t>
  </si>
  <si>
    <t xml:space="preserve">the software, or if you modify it. </t>
  </si>
  <si>
    <t>For example, if you distribute copies of such a program, whether gratis or for a fee, you must give the</t>
  </si>
  <si>
    <t>recipients all the rights that you have. You must make sure that they, too, receive or can get the source code.</t>
  </si>
  <si>
    <t xml:space="preserve">And you must show them these terms so they know their rights. </t>
  </si>
  <si>
    <t>We protect your rights with two steps: (1) copyright the software, and (2) offer you this license which gives</t>
  </si>
  <si>
    <t xml:space="preserve">you legal permission to copy, distribute and/or modify the software. </t>
  </si>
  <si>
    <t>Also, for each author's protection and ours, we want to make certain that everyone understands that there is</t>
  </si>
  <si>
    <t>no warranty for this free software. If the software is modified by someone else and passed on, we want its</t>
  </si>
  <si>
    <t>recipients to know that what they have is not the original, so that any problems introduced by others will not</t>
  </si>
  <si>
    <t xml:space="preserve">reflect on the original authors' reputations. </t>
  </si>
  <si>
    <t>Finally, any free program is threatened constantly by software patents. We wish to avoid the danger that</t>
  </si>
  <si>
    <t>redistributors of a free program will individually obtain patent licenses, in effect making the program</t>
  </si>
  <si>
    <t>proprietary. To prevent this, we have made it clear that any patent must be licensed for everyone's free use or</t>
  </si>
  <si>
    <t xml:space="preserve">not licensed at all. </t>
  </si>
  <si>
    <t xml:space="preserve">The precise terms and conditions for copying, distribution and modification follow. </t>
  </si>
  <si>
    <t>TERMS AND CONDITIONS FOR COPYING, DISTRIBUTION</t>
  </si>
  <si>
    <t>AND MODIFICATION</t>
  </si>
  <si>
    <t>0. This License applies to any program or other work which contains a notice placed by the copyright holder</t>
  </si>
  <si>
    <t>saying it may be distributed under the terms of this General Public License. The "Program", below, refers to</t>
  </si>
  <si>
    <t>any such program or work, and a "work based on the Program" means either the Program or any derivative</t>
  </si>
  <si>
    <t>='#Intermed'!$B$40</t>
  </si>
  <si>
    <t>_p0</t>
  </si>
  <si>
    <t>='#Intermed'!$B$41</t>
  </si>
  <si>
    <t>='#Intermed'!$F$6</t>
  </si>
  <si>
    <t>='#Intermed'!$B$50</t>
  </si>
  <si>
    <t>='#Dirichlet'!$B$7</t>
  </si>
  <si>
    <t>Clear_TPn</t>
  </si>
  <si>
    <t>Data</t>
  </si>
  <si>
    <t>Dir_S</t>
  </si>
  <si>
    <t>='#Dirichlet'!$B$2</t>
  </si>
  <si>
    <t>Dirichlet_brand_m</t>
  </si>
  <si>
    <t>Dirichlet_market_m</t>
  </si>
  <si>
    <t>='#Dirichlet'!$B$4</t>
  </si>
  <si>
    <t>dirichlet_S</t>
  </si>
  <si>
    <t>duplications</t>
  </si>
  <si>
    <t>ishighlight</t>
  </si>
  <si>
    <t>='#Intermed'!$F$2</t>
  </si>
  <si>
    <t>='#Intermed'!$E$6</t>
  </si>
  <si>
    <t>='#Intermed'!$B$3</t>
  </si>
  <si>
    <t>='#Intermed'!$BG$30</t>
  </si>
  <si>
    <t>n_1</t>
  </si>
  <si>
    <t>='#Intermed'!$BG$31</t>
  </si>
  <si>
    <t>P_Error</t>
  </si>
  <si>
    <t>='#Intermed'!$D$6</t>
  </si>
  <si>
    <t>='#Intermed'!$B$6</t>
  </si>
  <si>
    <t>penetration</t>
  </si>
  <si>
    <t>pn</t>
  </si>
  <si>
    <t>='#Intermed'!$BG$34</t>
  </si>
  <si>
    <t>pn_1</t>
  </si>
  <si>
    <t>='#Intermed'!$BG$35</t>
  </si>
  <si>
    <t>S_error</t>
  </si>
  <si>
    <t>='#Intermed'!$B$48</t>
  </si>
  <si>
    <t>='#Intermed'!$B$21</t>
  </si>
  <si>
    <t>T_info</t>
  </si>
  <si>
    <t>Table_info</t>
  </si>
  <si>
    <t>Table_sum</t>
  </si>
  <si>
    <t>TableClear</t>
  </si>
  <si>
    <t>TABLES</t>
  </si>
  <si>
    <t>Theoretical_Pn</t>
  </si>
  <si>
    <t>='#Intermed'!$F$3</t>
  </si>
  <si>
    <t>='#Intermed'!$B$22</t>
  </si>
  <si>
    <t>WORKBOOK LINKS:</t>
  </si>
  <si>
    <t>No links in this workbook.</t>
  </si>
  <si>
    <t>GNU GENERAL PUBLIC LICENSE</t>
  </si>
  <si>
    <t xml:space="preserve">Version 2, June 1991 </t>
  </si>
  <si>
    <t xml:space="preserve">Copyright (C) 1989, 1991 Free Software Foundation, Inc.  </t>
  </si>
  <si>
    <t>59 Temple Place - Suite 330, Boston, MA  02111-1307, USA</t>
  </si>
  <si>
    <t>Preamble</t>
  </si>
  <si>
    <t>The licenses for most software are designed to take away your freedom to share and change it. By contrast,</t>
  </si>
  <si>
    <t>the GNU General Public License is intended to guarantee your freedom to share and change free software--to</t>
  </si>
  <si>
    <t>make sure the software is free for all its users. This General Public License applies to most of the Free</t>
  </si>
  <si>
    <t>Software Foundation's software and to any other program whose authors commit to using it. (Some other</t>
  </si>
  <si>
    <t>Free Software Foundation software is covered by the GNU Library General Public License instead.) You can</t>
  </si>
  <si>
    <t xml:space="preserve">apply it to your programs, too. </t>
  </si>
  <si>
    <t>When we speak of free software, we are referring to freedom, not price. Our General Public Licenses are</t>
  </si>
  <si>
    <t>designed to make sure that you have the freedom to distribute copies of free software (and charge for this</t>
  </si>
  <si>
    <t>service if you wish), that you receive source code or can get it if you want it, that you can change the software</t>
  </si>
  <si>
    <t xml:space="preserve">or use pieces of it in new free programs; and that you know you can do these things. </t>
  </si>
  <si>
    <t>Dirichlet Commands</t>
  </si>
  <si>
    <t xml:space="preserve">     New</t>
  </si>
  <si>
    <t xml:space="preserve">     Toggle</t>
  </si>
  <si>
    <t xml:space="preserve">     Clear</t>
  </si>
  <si>
    <t xml:space="preserve">     Fit </t>
  </si>
  <si>
    <t>screen in a typical data entry session, and a brief explanation of the relevant features.</t>
  </si>
  <si>
    <t>placed in other empty cells, but be careful, it may be a formula cell, or an area for output.</t>
  </si>
  <si>
    <r>
      <t xml:space="preserve">options for the type of input data 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0"/>
      </rPr>
      <t>w</t>
    </r>
    <r>
      <rPr>
        <sz val="10"/>
        <rFont val="Arial"/>
        <family val="0"/>
      </rPr>
      <t xml:space="preserve"> or </t>
    </r>
    <r>
      <rPr>
        <i/>
        <sz val="10"/>
        <rFont val="Arial"/>
        <family val="0"/>
      </rPr>
      <t xml:space="preserve">Market Share. </t>
    </r>
    <r>
      <rPr>
        <sz val="10"/>
        <rFont val="Arial"/>
        <family val="0"/>
      </rPr>
      <t xml:space="preserve">You can choose which </t>
    </r>
  </si>
  <si>
    <t>You are cautioned about the use of market shares to fit the model</t>
  </si>
  <si>
    <t xml:space="preserve">The column Use to Estimate allows you to indicate whether you want to use this brand's </t>
  </si>
  <si>
    <t>information to build the estiamte of S. The normal procedure would be to calculate S</t>
  </si>
  <si>
    <t>for all brands, then refit the model dropping any brands which you did not want to include.</t>
  </si>
  <si>
    <t>These indicate notes in the work sheet which explain various cell contents, or are</t>
  </si>
  <si>
    <t>technical notes.</t>
  </si>
  <si>
    <t>Button NEW</t>
  </si>
  <si>
    <t>By default Data entry cells</t>
  </si>
  <si>
    <t>are highlighted</t>
  </si>
  <si>
    <t>Button TOGGLE</t>
  </si>
  <si>
    <t>Notes</t>
  </si>
  <si>
    <t>Dirichlet</t>
  </si>
  <si>
    <t>Job Description:</t>
  </si>
  <si>
    <t>Other Text:</t>
  </si>
  <si>
    <t>Date</t>
  </si>
  <si>
    <t>Errors</t>
  </si>
  <si>
    <t>DATA ENTRY</t>
  </si>
  <si>
    <t>Product Field and Brand Information</t>
  </si>
  <si>
    <t>B</t>
  </si>
  <si>
    <t>W</t>
  </si>
  <si>
    <t>P0</t>
  </si>
  <si>
    <t>M</t>
  </si>
  <si>
    <t>K</t>
  </si>
  <si>
    <t>A</t>
  </si>
  <si>
    <t>Base Period</t>
  </si>
  <si>
    <t>Product</t>
  </si>
  <si>
    <t>Input Data</t>
  </si>
  <si>
    <t>Intermediary</t>
  </si>
  <si>
    <t>Brand</t>
  </si>
  <si>
    <t>b</t>
  </si>
  <si>
    <t>w</t>
  </si>
  <si>
    <t>Mkt Share</t>
  </si>
  <si>
    <t>Use to Est</t>
  </si>
  <si>
    <t>s^</t>
  </si>
  <si>
    <t>weighted s^</t>
  </si>
  <si>
    <t>p0</t>
  </si>
  <si>
    <t>m</t>
  </si>
  <si>
    <t>m/M</t>
  </si>
  <si>
    <t>weight</t>
  </si>
  <si>
    <t>Y</t>
  </si>
  <si>
    <t>Average No of Brand Bought</t>
  </si>
  <si>
    <t>Sum s^</t>
  </si>
  <si>
    <t>[sum m]</t>
  </si>
  <si>
    <t>No of Entities</t>
  </si>
  <si>
    <t>Manual S^</t>
  </si>
  <si>
    <t>Using S^</t>
  </si>
  <si>
    <t>Brand Share</t>
  </si>
  <si>
    <t>Penetration</t>
  </si>
  <si>
    <t>% Buying</t>
  </si>
  <si>
    <t>Purchases Per Buyer</t>
  </si>
  <si>
    <t>Share of Category</t>
  </si>
  <si>
    <t>100% Loyal</t>
  </si>
  <si>
    <t>Repeat Buying</t>
  </si>
  <si>
    <t>Once</t>
  </si>
  <si>
    <t>Five +</t>
  </si>
  <si>
    <t>of the Brand</t>
  </si>
  <si>
    <t>of the Category</t>
  </si>
  <si>
    <t>Requirements</t>
  </si>
  <si>
    <t>%</t>
  </si>
  <si>
    <t>Rate</t>
  </si>
  <si>
    <t>O</t>
  </si>
  <si>
    <t>T</t>
  </si>
  <si>
    <t/>
  </si>
  <si>
    <t>Dirichlet Coefficient</t>
  </si>
  <si>
    <t>CornFlakes</t>
  </si>
  <si>
    <t>Weetabix</t>
  </si>
  <si>
    <t>Version</t>
  </si>
  <si>
    <t>ToggleDev</t>
  </si>
  <si>
    <t>TP0</t>
  </si>
  <si>
    <t>TPO</t>
  </si>
  <si>
    <t>n</t>
  </si>
  <si>
    <t>b_m</t>
  </si>
  <si>
    <t>b_p0</t>
  </si>
  <si>
    <t>b_s</t>
  </si>
  <si>
    <t>S</t>
  </si>
  <si>
    <t>beta</t>
  </si>
  <si>
    <t>GNU Public License V2 see [GNU License for more details]</t>
  </si>
  <si>
    <t>30 Brands</t>
  </si>
  <si>
    <t>Pn Max=50</t>
  </si>
  <si>
    <t>Base + 1 Projection</t>
  </si>
  <si>
    <t>Author</t>
  </si>
  <si>
    <t>Modification</t>
  </si>
  <si>
    <t>Zak</t>
  </si>
  <si>
    <t>WORKSHEET STATISTICS</t>
  </si>
  <si>
    <t>Worksheets</t>
  </si>
  <si>
    <t>Graph Sheets</t>
  </si>
  <si>
    <t>Embedded Graphs</t>
  </si>
  <si>
    <t>Dialogsheets</t>
  </si>
  <si>
    <t>Macro Sheets</t>
  </si>
  <si>
    <t>WORKBOOK RANGE NAMES AND RANGES:</t>
  </si>
  <si>
    <t>_m</t>
  </si>
</sst>
</file>

<file path=xl/styles.xml><?xml version="1.0" encoding="utf-8"?>
<styleSheet xmlns="http://schemas.openxmlformats.org/spreadsheetml/2006/main">
  <numFmts count="3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"/>
    <numFmt numFmtId="180" formatCode="0.0000"/>
    <numFmt numFmtId="181" formatCode="0.00000"/>
    <numFmt numFmtId="182" formatCode="0.0"/>
    <numFmt numFmtId="183" formatCode="0.0%"/>
    <numFmt numFmtId="184" formatCode=".0"/>
    <numFmt numFmtId="185" formatCode=".000"/>
    <numFmt numFmtId="186" formatCode="0.000%"/>
    <numFmt numFmtId="187" formatCode="00%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28"/>
      <name val="Impact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6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8"/>
      <name val="Tahoma"/>
      <family val="2"/>
    </font>
    <font>
      <sz val="36"/>
      <name val="Impact"/>
      <family val="2"/>
    </font>
    <font>
      <b/>
      <sz val="24"/>
      <name val="Arial"/>
      <family val="2"/>
    </font>
    <font>
      <b/>
      <sz val="16"/>
      <name val="Impact"/>
      <family val="2"/>
    </font>
    <font>
      <sz val="18"/>
      <name val="Impact"/>
      <family val="2"/>
    </font>
    <font>
      <b/>
      <sz val="9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name val="Geneva"/>
      <family val="0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4" fontId="0" fillId="0" borderId="0" xfId="0" applyNumberFormat="1" applyAlignment="1" quotePrefix="1">
      <alignment/>
    </xf>
    <xf numFmtId="179" fontId="0" fillId="0" borderId="4" xfId="0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3" xfId="0" applyFill="1" applyBorder="1" applyAlignment="1">
      <alignment/>
    </xf>
    <xf numFmtId="179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0" fontId="5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8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6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9" fontId="8" fillId="0" borderId="0" xfId="0" applyNumberFormat="1" applyFont="1" applyAlignment="1">
      <alignment/>
    </xf>
    <xf numFmtId="179" fontId="8" fillId="5" borderId="3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2" borderId="4" xfId="0" applyFont="1" applyFill="1" applyBorder="1" applyAlignment="1">
      <alignment horizontal="centerContinuous"/>
    </xf>
    <xf numFmtId="0" fontId="13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6" borderId="4" xfId="0" applyFont="1" applyFill="1" applyBorder="1" applyAlignment="1">
      <alignment/>
    </xf>
    <xf numFmtId="9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3" xfId="0" applyNumberFormat="1" applyBorder="1" applyAlignment="1">
      <alignment/>
    </xf>
    <xf numFmtId="182" fontId="0" fillId="0" borderId="4" xfId="0" applyNumberFormat="1" applyBorder="1" applyAlignment="1">
      <alignment/>
    </xf>
    <xf numFmtId="9" fontId="0" fillId="0" borderId="8" xfId="21" applyFont="1" applyBorder="1" applyAlignment="1">
      <alignment/>
    </xf>
    <xf numFmtId="182" fontId="0" fillId="2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9" fontId="0" fillId="2" borderId="0" xfId="0" applyNumberFormat="1" applyFill="1" applyAlignment="1">
      <alignment/>
    </xf>
    <xf numFmtId="9" fontId="0" fillId="0" borderId="0" xfId="21" applyFont="1" applyBorder="1" applyAlignment="1">
      <alignment/>
    </xf>
    <xf numFmtId="0" fontId="0" fillId="4" borderId="0" xfId="0" applyFill="1" applyAlignment="1" applyProtection="1">
      <alignment/>
      <protection locked="0"/>
    </xf>
    <xf numFmtId="15" fontId="0" fillId="0" borderId="0" xfId="0" applyNumberFormat="1" applyAlignment="1" quotePrefix="1">
      <alignment/>
    </xf>
    <xf numFmtId="0" fontId="0" fillId="4" borderId="0" xfId="0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Continuous"/>
      <protection/>
    </xf>
    <xf numFmtId="0" fontId="1" fillId="4" borderId="9" xfId="0" applyFont="1" applyFill="1" applyBorder="1" applyAlignment="1" applyProtection="1">
      <alignment/>
      <protection/>
    </xf>
    <xf numFmtId="182" fontId="0" fillId="4" borderId="9" xfId="0" applyNumberFormat="1" applyFill="1" applyBorder="1" applyAlignment="1" applyProtection="1">
      <alignment/>
      <protection/>
    </xf>
    <xf numFmtId="185" fontId="0" fillId="4" borderId="9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8" fillId="4" borderId="3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2" fontId="0" fillId="4" borderId="4" xfId="0" applyNumberFormat="1" applyFill="1" applyBorder="1" applyAlignment="1" applyProtection="1">
      <alignment/>
      <protection/>
    </xf>
    <xf numFmtId="182" fontId="0" fillId="4" borderId="10" xfId="0" applyNumberFormat="1" applyFill="1" applyBorder="1" applyAlignment="1" applyProtection="1">
      <alignment/>
      <protection/>
    </xf>
    <xf numFmtId="182" fontId="0" fillId="4" borderId="4" xfId="0" applyNumberFormat="1" applyFill="1" applyBorder="1" applyAlignment="1" applyProtection="1">
      <alignment horizontal="right"/>
      <protection/>
    </xf>
    <xf numFmtId="184" fontId="0" fillId="4" borderId="4" xfId="0" applyNumberFormat="1" applyFill="1" applyBorder="1" applyAlignment="1" applyProtection="1">
      <alignment/>
      <protection/>
    </xf>
    <xf numFmtId="2" fontId="0" fillId="4" borderId="4" xfId="0" applyNumberFormat="1" applyFont="1" applyFill="1" applyBorder="1" applyAlignment="1" applyProtection="1">
      <alignment horizontal="right"/>
      <protection/>
    </xf>
    <xf numFmtId="182" fontId="0" fillId="4" borderId="4" xfId="0" applyNumberFormat="1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/>
    </xf>
    <xf numFmtId="2" fontId="17" fillId="4" borderId="4" xfId="21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2" fontId="0" fillId="4" borderId="0" xfId="0" applyNumberForma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0" fontId="5" fillId="4" borderId="13" xfId="0" applyFont="1" applyFill="1" applyBorder="1" applyAlignment="1" applyProtection="1">
      <alignment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13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/>
      <protection locked="0"/>
    </xf>
    <xf numFmtId="15" fontId="8" fillId="4" borderId="0" xfId="0" applyNumberFormat="1" applyFont="1" applyFill="1" applyBorder="1" applyAlignment="1" applyProtection="1">
      <alignment horizontal="left"/>
      <protection/>
    </xf>
    <xf numFmtId="0" fontId="15" fillId="4" borderId="0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Continuous" vertical="center"/>
      <protection/>
    </xf>
    <xf numFmtId="0" fontId="9" fillId="4" borderId="0" xfId="0" applyFont="1" applyFill="1" applyBorder="1" applyAlignment="1" applyProtection="1">
      <alignment horizontal="centerContinuous"/>
      <protection/>
    </xf>
    <xf numFmtId="0" fontId="6" fillId="4" borderId="1" xfId="0" applyFont="1" applyFill="1" applyBorder="1" applyAlignment="1" applyProtection="1">
      <alignment vertical="center"/>
      <protection/>
    </xf>
    <xf numFmtId="184" fontId="0" fillId="4" borderId="0" xfId="0" applyNumberFormat="1" applyFill="1" applyBorder="1" applyAlignment="1" applyProtection="1">
      <alignment/>
      <protection/>
    </xf>
    <xf numFmtId="184" fontId="0" fillId="4" borderId="0" xfId="0" applyNumberFormat="1" applyFont="1" applyFill="1" applyBorder="1" applyAlignment="1" applyProtection="1">
      <alignment/>
      <protection/>
    </xf>
    <xf numFmtId="9" fontId="0" fillId="4" borderId="0" xfId="2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/>
      <protection/>
    </xf>
    <xf numFmtId="9" fontId="0" fillId="4" borderId="0" xfId="0" applyNumberFormat="1" applyFont="1" applyFill="1" applyBorder="1" applyAlignment="1" applyProtection="1">
      <alignment/>
      <protection/>
    </xf>
    <xf numFmtId="2" fontId="17" fillId="4" borderId="0" xfId="0" applyNumberFormat="1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182" fontId="0" fillId="4" borderId="0" xfId="0" applyNumberForma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9" fontId="0" fillId="4" borderId="0" xfId="0" applyNumberFormat="1" applyFill="1" applyBorder="1" applyAlignment="1" applyProtection="1">
      <alignment/>
      <protection locked="0"/>
    </xf>
    <xf numFmtId="182" fontId="0" fillId="4" borderId="0" xfId="0" applyNumberFormat="1" applyFill="1" applyBorder="1" applyAlignment="1" applyProtection="1">
      <alignment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2" fillId="3" borderId="0" xfId="0" applyFont="1" applyFill="1" applyBorder="1" applyAlignment="1">
      <alignment/>
    </xf>
    <xf numFmtId="0" fontId="0" fillId="4" borderId="0" xfId="0" applyFill="1" applyAlignment="1" applyProtection="1">
      <alignment horizontal="left"/>
      <protection locked="0"/>
    </xf>
    <xf numFmtId="0" fontId="8" fillId="3" borderId="0" xfId="0" applyFont="1" applyFill="1" applyAlignment="1">
      <alignment/>
    </xf>
    <xf numFmtId="0" fontId="0" fillId="3" borderId="0" xfId="0" applyFont="1" applyFill="1" applyAlignment="1">
      <alignment/>
    </xf>
    <xf numFmtId="15" fontId="8" fillId="4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8" fillId="3" borderId="18" xfId="0" applyFont="1" applyFill="1" applyBorder="1" applyAlignment="1">
      <alignment/>
    </xf>
    <xf numFmtId="0" fontId="0" fillId="4" borderId="4" xfId="0" applyFill="1" applyBorder="1" applyAlignment="1" applyProtection="1">
      <alignment horizontal="left"/>
      <protection locked="0"/>
    </xf>
    <xf numFmtId="0" fontId="0" fillId="7" borderId="4" xfId="0" applyFill="1" applyBorder="1" applyAlignment="1">
      <alignment/>
    </xf>
    <xf numFmtId="0" fontId="0" fillId="7" borderId="7" xfId="0" applyFill="1" applyBorder="1" applyAlignment="1">
      <alignment/>
    </xf>
    <xf numFmtId="0" fontId="8" fillId="3" borderId="19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7" borderId="20" xfId="0" applyFill="1" applyBorder="1" applyAlignment="1">
      <alignment/>
    </xf>
    <xf numFmtId="0" fontId="5" fillId="3" borderId="21" xfId="0" applyFont="1" applyFill="1" applyBorder="1" applyAlignment="1">
      <alignment/>
    </xf>
    <xf numFmtId="15" fontId="8" fillId="4" borderId="3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/>
    </xf>
    <xf numFmtId="0" fontId="0" fillId="3" borderId="22" xfId="0" applyFill="1" applyBorder="1" applyAlignment="1">
      <alignment/>
    </xf>
    <xf numFmtId="0" fontId="5" fillId="3" borderId="0" xfId="0" applyFont="1" applyFill="1" applyBorder="1" applyAlignment="1">
      <alignment/>
    </xf>
    <xf numFmtId="15" fontId="8" fillId="4" borderId="0" xfId="0" applyNumberFormat="1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23" xfId="0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3" borderId="23" xfId="0" applyFont="1" applyFill="1" applyBorder="1" applyAlignment="1">
      <alignment/>
    </xf>
    <xf numFmtId="2" fontId="0" fillId="7" borderId="9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24" fillId="3" borderId="18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7" borderId="21" xfId="0" applyFill="1" applyBorder="1" applyAlignment="1">
      <alignment/>
    </xf>
    <xf numFmtId="2" fontId="0" fillId="7" borderId="3" xfId="0" applyNumberFormat="1" applyFill="1" applyBorder="1" applyAlignment="1">
      <alignment/>
    </xf>
    <xf numFmtId="0" fontId="0" fillId="7" borderId="2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0" fillId="8" borderId="0" xfId="0" applyFill="1" applyBorder="1" applyAlignment="1" applyProtection="1">
      <alignment/>
      <protection locked="0"/>
    </xf>
    <xf numFmtId="0" fontId="0" fillId="8" borderId="9" xfId="0" applyFill="1" applyBorder="1" applyAlignment="1" applyProtection="1">
      <alignment/>
      <protection locked="0"/>
    </xf>
    <xf numFmtId="184" fontId="0" fillId="8" borderId="0" xfId="0" applyNumberFormat="1" applyFill="1" applyBorder="1" applyAlignment="1" applyProtection="1">
      <alignment/>
      <protection locked="0"/>
    </xf>
    <xf numFmtId="9" fontId="0" fillId="7" borderId="9" xfId="21" applyFill="1" applyBorder="1" applyAlignment="1" applyProtection="1">
      <alignment/>
      <protection locked="0"/>
    </xf>
    <xf numFmtId="0" fontId="4" fillId="3" borderId="3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24" fillId="0" borderId="22" xfId="0" applyFont="1" applyBorder="1" applyAlignment="1">
      <alignment/>
    </xf>
    <xf numFmtId="0" fontId="0" fillId="7" borderId="20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0" fillId="4" borderId="9" xfId="0" applyNumberFormat="1" applyFill="1" applyBorder="1" applyAlignment="1" applyProtection="1">
      <alignment/>
      <protection locked="0"/>
    </xf>
    <xf numFmtId="182" fontId="0" fillId="4" borderId="9" xfId="0" applyNumberFormat="1" applyFill="1" applyBorder="1" applyAlignment="1" applyProtection="1">
      <alignment/>
      <protection locked="0"/>
    </xf>
    <xf numFmtId="9" fontId="0" fillId="4" borderId="9" xfId="21" applyFill="1" applyBorder="1" applyAlignment="1" applyProtection="1">
      <alignment/>
      <protection/>
    </xf>
    <xf numFmtId="9" fontId="0" fillId="0" borderId="0" xfId="21" applyAlignment="1">
      <alignment/>
    </xf>
    <xf numFmtId="9" fontId="0" fillId="0" borderId="3" xfId="21" applyBorder="1" applyAlignment="1">
      <alignment/>
    </xf>
    <xf numFmtId="9" fontId="0" fillId="0" borderId="4" xfId="21" applyBorder="1" applyAlignment="1">
      <alignment/>
    </xf>
    <xf numFmtId="9" fontId="25" fillId="4" borderId="4" xfId="21" applyFont="1" applyFill="1" applyBorder="1" applyAlignment="1" applyProtection="1">
      <alignment/>
      <protection locked="0"/>
    </xf>
    <xf numFmtId="182" fontId="25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center"/>
      <protection locked="0"/>
    </xf>
    <xf numFmtId="9" fontId="25" fillId="4" borderId="0" xfId="21" applyFont="1" applyFill="1" applyBorder="1" applyAlignment="1" applyProtection="1">
      <alignment/>
      <protection locked="0"/>
    </xf>
    <xf numFmtId="9" fontId="0" fillId="4" borderId="4" xfId="21" applyFill="1" applyBorder="1" applyAlignment="1" applyProtection="1">
      <alignment/>
      <protection locked="0"/>
    </xf>
    <xf numFmtId="9" fontId="0" fillId="4" borderId="0" xfId="21" applyFill="1" applyBorder="1" applyAlignment="1" applyProtection="1">
      <alignment/>
      <protection locked="0"/>
    </xf>
    <xf numFmtId="182" fontId="25" fillId="8" borderId="4" xfId="0" applyNumberFormat="1" applyFont="1" applyFill="1" applyBorder="1" applyAlignment="1" applyProtection="1">
      <alignment/>
      <protection locked="0"/>
    </xf>
    <xf numFmtId="182" fontId="25" fillId="8" borderId="0" xfId="0" applyNumberFormat="1" applyFon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1" fontId="0" fillId="9" borderId="0" xfId="0" applyNumberFormat="1" applyFill="1" applyAlignment="1">
      <alignment/>
    </xf>
    <xf numFmtId="1" fontId="0" fillId="0" borderId="24" xfId="0" applyNumberFormat="1" applyBorder="1" applyAlignment="1">
      <alignment/>
    </xf>
    <xf numFmtId="179" fontId="0" fillId="9" borderId="0" xfId="0" applyNumberFormat="1" applyFill="1" applyAlignment="1">
      <alignment/>
    </xf>
    <xf numFmtId="0" fontId="0" fillId="10" borderId="0" xfId="0" applyFill="1" applyAlignment="1">
      <alignment/>
    </xf>
    <xf numFmtId="10" fontId="0" fillId="0" borderId="0" xfId="21" applyNumberFormat="1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9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2" fontId="0" fillId="8" borderId="9" xfId="0" applyNumberFormat="1" applyFill="1" applyBorder="1" applyAlignment="1" applyProtection="1">
      <alignment/>
      <protection locked="0"/>
    </xf>
    <xf numFmtId="9" fontId="0" fillId="8" borderId="0" xfId="0" applyNumberForma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 horizontal="center"/>
      <protection locked="0"/>
    </xf>
    <xf numFmtId="49" fontId="0" fillId="8" borderId="0" xfId="0" applyNumberFormat="1" applyFill="1" applyBorder="1" applyAlignment="1" applyProtection="1">
      <alignment horizontal="center"/>
      <protection locked="0"/>
    </xf>
    <xf numFmtId="182" fontId="0" fillId="8" borderId="0" xfId="0" applyNumberFormat="1" applyFill="1" applyBorder="1" applyAlignment="1" applyProtection="1">
      <alignment/>
      <protection locked="0"/>
    </xf>
    <xf numFmtId="9" fontId="0" fillId="8" borderId="9" xfId="0" applyNumberFormat="1" applyFont="1" applyFill="1" applyBorder="1" applyAlignment="1" applyProtection="1">
      <alignment/>
      <protection locked="0"/>
    </xf>
    <xf numFmtId="181" fontId="0" fillId="0" borderId="0" xfId="0" applyNumberFormat="1" applyAlignment="1">
      <alignment/>
    </xf>
    <xf numFmtId="181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0" fillId="0" borderId="0" xfId="21" applyNumberFormat="1" applyAlignment="1">
      <alignment/>
    </xf>
    <xf numFmtId="1" fontId="0" fillId="0" borderId="0" xfId="21" applyNumberFormat="1" applyAlignment="1">
      <alignment/>
    </xf>
    <xf numFmtId="186" fontId="0" fillId="4" borderId="0" xfId="21" applyNumberFormat="1" applyFont="1" applyFill="1" applyBorder="1" applyAlignment="1" applyProtection="1">
      <alignment/>
      <protection/>
    </xf>
    <xf numFmtId="0" fontId="16" fillId="4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4" xfId="0" applyBorder="1" applyAlignment="1">
      <alignment horizontal="center"/>
    </xf>
    <xf numFmtId="180" fontId="0" fillId="0" borderId="3" xfId="0" applyNumberFormat="1" applyBorder="1" applyAlignment="1">
      <alignment/>
    </xf>
    <xf numFmtId="0" fontId="26" fillId="0" borderId="0" xfId="20" applyAlignment="1">
      <alignment/>
    </xf>
    <xf numFmtId="9" fontId="0" fillId="0" borderId="0" xfId="21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84</xdr:row>
      <xdr:rowOff>0</xdr:rowOff>
    </xdr:from>
    <xdr:to>
      <xdr:col>13</xdr:col>
      <xdr:colOff>285750</xdr:colOff>
      <xdr:row>117</xdr:row>
      <xdr:rowOff>133350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849475"/>
          <a:ext cx="7562850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781050</xdr:colOff>
      <xdr:row>32</xdr:row>
      <xdr:rowOff>152400</xdr:rowOff>
    </xdr:from>
    <xdr:to>
      <xdr:col>1</xdr:col>
      <xdr:colOff>781050</xdr:colOff>
      <xdr:row>34</xdr:row>
      <xdr:rowOff>85725</xdr:rowOff>
    </xdr:to>
    <xdr:sp>
      <xdr:nvSpPr>
        <xdr:cNvPr id="2" name="Text 8"/>
        <xdr:cNvSpPr txBox="1">
          <a:spLocks noChangeArrowheads="1"/>
        </xdr:cNvSpPr>
      </xdr:nvSpPr>
      <xdr:spPr>
        <a:xfrm>
          <a:off x="1343025" y="5934075"/>
          <a:ext cx="0" cy="2571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Toolbar</a:t>
          </a:r>
        </a:p>
      </xdr:txBody>
    </xdr:sp>
    <xdr:clientData/>
  </xdr:twoCellAnchor>
  <xdr:twoCellAnchor>
    <xdr:from>
      <xdr:col>1</xdr:col>
      <xdr:colOff>781050</xdr:colOff>
      <xdr:row>57</xdr:row>
      <xdr:rowOff>0</xdr:rowOff>
    </xdr:from>
    <xdr:to>
      <xdr:col>1</xdr:col>
      <xdr:colOff>781050</xdr:colOff>
      <xdr:row>57</xdr:row>
      <xdr:rowOff>200025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1343025" y="9829800"/>
          <a:ext cx="0" cy="2000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Workbook Pages</a:t>
          </a:r>
        </a:p>
      </xdr:txBody>
    </xdr:sp>
    <xdr:clientData/>
  </xdr:twoCellAnchor>
  <xdr:twoCellAnchor>
    <xdr:from>
      <xdr:col>1</xdr:col>
      <xdr:colOff>781050</xdr:colOff>
      <xdr:row>46</xdr:row>
      <xdr:rowOff>28575</xdr:rowOff>
    </xdr:from>
    <xdr:to>
      <xdr:col>1</xdr:col>
      <xdr:colOff>781050</xdr:colOff>
      <xdr:row>48</xdr:row>
      <xdr:rowOff>133350</xdr:rowOff>
    </xdr:to>
    <xdr:sp>
      <xdr:nvSpPr>
        <xdr:cNvPr id="4" name="Text 13"/>
        <xdr:cNvSpPr txBox="1">
          <a:spLocks noChangeArrowheads="1"/>
        </xdr:cNvSpPr>
      </xdr:nvSpPr>
      <xdr:spPr>
        <a:xfrm>
          <a:off x="1343025" y="8077200"/>
          <a:ext cx="0" cy="4286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Entry Area</a:t>
          </a:r>
        </a:p>
      </xdr:txBody>
    </xdr:sp>
    <xdr:clientData/>
  </xdr:twoCellAnchor>
  <xdr:twoCellAnchor>
    <xdr:from>
      <xdr:col>1</xdr:col>
      <xdr:colOff>781050</xdr:colOff>
      <xdr:row>126</xdr:row>
      <xdr:rowOff>114300</xdr:rowOff>
    </xdr:from>
    <xdr:to>
      <xdr:col>1</xdr:col>
      <xdr:colOff>781050</xdr:colOff>
      <xdr:row>127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1343025" y="21745575"/>
          <a:ext cx="0" cy="476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Workbook Pages</a:t>
          </a:r>
        </a:p>
      </xdr:txBody>
    </xdr:sp>
    <xdr:clientData/>
  </xdr:twoCellAnchor>
  <xdr:twoCellAnchor>
    <xdr:from>
      <xdr:col>1</xdr:col>
      <xdr:colOff>781050</xdr:colOff>
      <xdr:row>127</xdr:row>
      <xdr:rowOff>0</xdr:rowOff>
    </xdr:from>
    <xdr:to>
      <xdr:col>1</xdr:col>
      <xdr:colOff>781050</xdr:colOff>
      <xdr:row>127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1343025" y="21793200"/>
          <a:ext cx="0" cy="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Workbook Pages</a:t>
          </a:r>
        </a:p>
      </xdr:txBody>
    </xdr:sp>
    <xdr:clientData/>
  </xdr:twoCellAnchor>
  <xdr:twoCellAnchor>
    <xdr:from>
      <xdr:col>1</xdr:col>
      <xdr:colOff>781050</xdr:colOff>
      <xdr:row>127</xdr:row>
      <xdr:rowOff>0</xdr:rowOff>
    </xdr:from>
    <xdr:to>
      <xdr:col>1</xdr:col>
      <xdr:colOff>781050</xdr:colOff>
      <xdr:row>127</xdr:row>
      <xdr:rowOff>0</xdr:rowOff>
    </xdr:to>
    <xdr:sp>
      <xdr:nvSpPr>
        <xdr:cNvPr id="7" name="Text 25"/>
        <xdr:cNvSpPr txBox="1">
          <a:spLocks noChangeArrowheads="1"/>
        </xdr:cNvSpPr>
      </xdr:nvSpPr>
      <xdr:spPr>
        <a:xfrm>
          <a:off x="1343025" y="21793200"/>
          <a:ext cx="0" cy="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Workbook Pages</a:t>
          </a:r>
        </a:p>
      </xdr:txBody>
    </xdr:sp>
    <xdr:clientData/>
  </xdr:twoCellAnchor>
  <xdr:twoCellAnchor>
    <xdr:from>
      <xdr:col>1</xdr:col>
      <xdr:colOff>781050</xdr:colOff>
      <xdr:row>127</xdr:row>
      <xdr:rowOff>0</xdr:rowOff>
    </xdr:from>
    <xdr:to>
      <xdr:col>1</xdr:col>
      <xdr:colOff>781050</xdr:colOff>
      <xdr:row>127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1343025" y="21793200"/>
          <a:ext cx="0" cy="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Workbook Pages</a:t>
          </a:r>
        </a:p>
      </xdr:txBody>
    </xdr:sp>
    <xdr:clientData/>
  </xdr:twoCellAnchor>
  <xdr:oneCellAnchor>
    <xdr:from>
      <xdr:col>5</xdr:col>
      <xdr:colOff>190500</xdr:colOff>
      <xdr:row>92</xdr:row>
      <xdr:rowOff>0</xdr:rowOff>
    </xdr:from>
    <xdr:ext cx="942975" cy="247650"/>
    <xdr:sp>
      <xdr:nvSpPr>
        <xdr:cNvPr id="9" name="Text 31"/>
        <xdr:cNvSpPr txBox="1">
          <a:spLocks noChangeArrowheads="1"/>
        </xdr:cNvSpPr>
      </xdr:nvSpPr>
      <xdr:spPr>
        <a:xfrm>
          <a:off x="3305175" y="16144875"/>
          <a:ext cx="942975" cy="247650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Descriptive Text</a:t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971550" cy="247650"/>
    <xdr:sp>
      <xdr:nvSpPr>
        <xdr:cNvPr id="10" name="Text 32"/>
        <xdr:cNvSpPr txBox="1">
          <a:spLocks noChangeArrowheads="1"/>
        </xdr:cNvSpPr>
      </xdr:nvSpPr>
      <xdr:spPr>
        <a:xfrm>
          <a:off x="6067425" y="17440275"/>
          <a:ext cx="971550" cy="247650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Market Statistics</a:t>
          </a:r>
        </a:p>
      </xdr:txBody>
    </xdr:sp>
    <xdr:clientData/>
  </xdr:oneCellAnchor>
  <xdr:oneCellAnchor>
    <xdr:from>
      <xdr:col>6</xdr:col>
      <xdr:colOff>142875</xdr:colOff>
      <xdr:row>105</xdr:row>
      <xdr:rowOff>57150</xdr:rowOff>
    </xdr:from>
    <xdr:ext cx="628650" cy="428625"/>
    <xdr:sp>
      <xdr:nvSpPr>
        <xdr:cNvPr id="11" name="Text 34"/>
        <xdr:cNvSpPr txBox="1">
          <a:spLocks noChangeArrowheads="1"/>
        </xdr:cNvSpPr>
      </xdr:nvSpPr>
      <xdr:spPr>
        <a:xfrm>
          <a:off x="3848100" y="18307050"/>
          <a:ext cx="628650" cy="428625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Brand
Statistics</a:t>
          </a:r>
        </a:p>
      </xdr:txBody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13</xdr:col>
      <xdr:colOff>285750</xdr:colOff>
      <xdr:row>52</xdr:row>
      <xdr:rowOff>133350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676650"/>
          <a:ext cx="7562850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177</xdr:row>
      <xdr:rowOff>57150</xdr:rowOff>
    </xdr:from>
    <xdr:to>
      <xdr:col>7</xdr:col>
      <xdr:colOff>314325</xdr:colOff>
      <xdr:row>191</xdr:row>
      <xdr:rowOff>104775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9737050"/>
          <a:ext cx="2362200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ocs\research%20WIP\Dirichlet%20Simulator\Dirichlet%20Sim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kearns\Local%20Settings\Temp\dirich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kearns\Local%20Settings\Temp\Dirichlet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CC"/>
      <sheetName val="Current Panel"/>
      <sheetName val="# samples"/>
      <sheetName val="# se predictions"/>
      <sheetName val="#se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E Cereal"/>
      <sheetName val="#Intermed"/>
      <sheetName val="#Dirich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j"/>
      <sheetName val="Appendix C"/>
      <sheetName val="RTE "/>
      <sheetName val="#Intermed"/>
      <sheetName val="#Dirichlet"/>
      <sheetName val="#Tables"/>
      <sheetName val="#Duplications"/>
      <sheetName val="Data"/>
      <sheetName val="Routines"/>
      <sheetName val="Tools"/>
      <sheetName val="Notes"/>
      <sheetName val="GNU License"/>
      <sheetName val="SplashScreen"/>
      <sheetName val="O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ichlet.inf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68"/>
  <sheetViews>
    <sheetView showGridLines="0" zoomScale="90" zoomScaleNormal="90" workbookViewId="0" topLeftCell="A219">
      <selection activeCell="A1" sqref="A1"/>
    </sheetView>
  </sheetViews>
  <sheetFormatPr defaultColWidth="11.421875" defaultRowHeight="12.75"/>
  <cols>
    <col min="1" max="1" width="8.421875" style="0" customWidth="1"/>
    <col min="2" max="2" width="11.7109375" style="0" customWidth="1"/>
    <col min="3" max="16384" width="8.8515625" style="0" customWidth="1"/>
  </cols>
  <sheetData>
    <row r="1" spans="1:12" ht="46.5" customHeight="1">
      <c r="A1" s="7"/>
      <c r="B1" s="140" t="s">
        <v>61</v>
      </c>
      <c r="C1" s="7"/>
      <c r="D1" s="7"/>
      <c r="E1" s="141"/>
      <c r="F1" s="142"/>
      <c r="G1" s="7"/>
      <c r="H1" s="7"/>
      <c r="I1" s="7"/>
      <c r="J1" s="7"/>
      <c r="K1" s="7"/>
      <c r="L1" s="7"/>
    </row>
    <row r="4" ht="21">
      <c r="B4" s="143" t="s">
        <v>137</v>
      </c>
    </row>
    <row r="6" ht="12.75">
      <c r="B6" t="s">
        <v>138</v>
      </c>
    </row>
    <row r="7" spans="2:8" ht="12.75">
      <c r="B7" t="s">
        <v>139</v>
      </c>
      <c r="H7" s="144"/>
    </row>
    <row r="8" ht="12.75">
      <c r="H8" s="144"/>
    </row>
    <row r="9" spans="2:8" ht="12.75">
      <c r="B9" t="s">
        <v>41</v>
      </c>
      <c r="H9" s="144"/>
    </row>
    <row r="10" ht="12.75">
      <c r="H10" s="144"/>
    </row>
    <row r="11" spans="2:8" ht="12.75">
      <c r="B11" t="s">
        <v>140</v>
      </c>
      <c r="H11" s="144"/>
    </row>
    <row r="12" spans="2:8" ht="12.75">
      <c r="B12" t="s">
        <v>141</v>
      </c>
      <c r="H12" s="144"/>
    </row>
    <row r="14" ht="21">
      <c r="B14" s="143" t="s">
        <v>142</v>
      </c>
    </row>
    <row r="15" ht="12" customHeight="1">
      <c r="B15" s="143"/>
    </row>
    <row r="16" ht="12" customHeight="1">
      <c r="B16" t="s">
        <v>79</v>
      </c>
    </row>
    <row r="17" ht="12" customHeight="1">
      <c r="B17" t="s">
        <v>80</v>
      </c>
    </row>
    <row r="18" ht="12" customHeight="1">
      <c r="B18" t="s">
        <v>369</v>
      </c>
    </row>
    <row r="19" ht="12.75" customHeight="1">
      <c r="B19" s="143"/>
    </row>
    <row r="58" spans="1:13" ht="21">
      <c r="A58" s="3"/>
      <c r="B58" s="145" t="s">
        <v>364</v>
      </c>
      <c r="C58" s="146"/>
      <c r="D58" s="11"/>
      <c r="E58" s="11"/>
      <c r="F58" s="5"/>
      <c r="M58" s="8"/>
    </row>
    <row r="59" spans="1:13" ht="21">
      <c r="A59" s="3"/>
      <c r="B59" s="145"/>
      <c r="C59" s="146"/>
      <c r="D59" s="11"/>
      <c r="E59" s="11"/>
      <c r="F59" s="5"/>
      <c r="M59" s="8"/>
    </row>
    <row r="60" spans="1:13" ht="21">
      <c r="A60" s="3"/>
      <c r="B60" s="145"/>
      <c r="C60" s="100"/>
      <c r="D60" s="100"/>
      <c r="E60" s="100"/>
      <c r="F60" s="100"/>
      <c r="G60" s="100"/>
      <c r="H60" s="100"/>
      <c r="M60" s="8"/>
    </row>
    <row r="61" spans="1:13" ht="21">
      <c r="A61" s="3"/>
      <c r="B61" s="145"/>
      <c r="C61" s="100"/>
      <c r="D61" s="100"/>
      <c r="E61" s="100"/>
      <c r="F61" s="100"/>
      <c r="G61" s="100"/>
      <c r="H61" s="100"/>
      <c r="M61" s="8"/>
    </row>
    <row r="62" spans="1:13" ht="21">
      <c r="A62" s="3"/>
      <c r="B62" s="145"/>
      <c r="C62" s="100"/>
      <c r="D62" s="100"/>
      <c r="E62" s="100"/>
      <c r="F62" s="100"/>
      <c r="G62" s="100"/>
      <c r="H62" s="100"/>
      <c r="M62" s="8"/>
    </row>
    <row r="63" spans="1:8" ht="12.75">
      <c r="A63" s="3"/>
      <c r="B63" s="147"/>
      <c r="C63" s="77"/>
      <c r="D63" s="77"/>
      <c r="E63" s="77"/>
      <c r="F63" s="77"/>
      <c r="G63" s="77"/>
      <c r="H63" s="100"/>
    </row>
    <row r="64" spans="1:6" ht="12.75">
      <c r="A64" s="3"/>
      <c r="B64" s="148" t="s">
        <v>143</v>
      </c>
      <c r="C64" s="149"/>
      <c r="D64" s="5"/>
      <c r="E64" s="5"/>
      <c r="F64" s="5"/>
    </row>
    <row r="65" spans="1:6" ht="12.75">
      <c r="A65" s="3"/>
      <c r="C65" s="5"/>
      <c r="D65" s="5"/>
      <c r="E65" s="5"/>
      <c r="F65" s="5"/>
    </row>
    <row r="66" spans="1:6" ht="12.75">
      <c r="A66" s="3"/>
      <c r="C66" s="150" t="s">
        <v>144</v>
      </c>
      <c r="D66" s="5"/>
      <c r="E66" s="5"/>
      <c r="F66" s="5"/>
    </row>
    <row r="67" spans="1:7" ht="12.75">
      <c r="A67" s="3"/>
      <c r="C67" t="s">
        <v>365</v>
      </c>
      <c r="G67" t="s">
        <v>145</v>
      </c>
    </row>
    <row r="68" ht="12.75">
      <c r="A68" s="3"/>
    </row>
    <row r="69" spans="1:7" ht="12.75">
      <c r="A69" s="3"/>
      <c r="C69" t="s">
        <v>366</v>
      </c>
      <c r="G69" t="s">
        <v>146</v>
      </c>
    </row>
    <row r="70" ht="12.75">
      <c r="A70" s="3"/>
    </row>
    <row r="71" spans="1:7" ht="12.75">
      <c r="A71" s="3"/>
      <c r="C71" t="s">
        <v>367</v>
      </c>
      <c r="G71" t="s">
        <v>147</v>
      </c>
    </row>
    <row r="72" ht="12.75">
      <c r="A72" s="3"/>
    </row>
    <row r="73" spans="1:7" ht="12.75">
      <c r="A73" s="3"/>
      <c r="C73" t="s">
        <v>368</v>
      </c>
      <c r="G73" t="s">
        <v>148</v>
      </c>
    </row>
    <row r="74" spans="1:7" ht="12.75">
      <c r="A74" s="3"/>
      <c r="G74" t="s">
        <v>149</v>
      </c>
    </row>
    <row r="75" spans="1:7" ht="12.75">
      <c r="A75" s="3"/>
      <c r="G75" t="s">
        <v>150</v>
      </c>
    </row>
    <row r="76" ht="12.75">
      <c r="A76" s="3"/>
    </row>
    <row r="77" spans="1:7" ht="12.75">
      <c r="A77" s="3"/>
      <c r="C77" s="218" t="s">
        <v>59</v>
      </c>
      <c r="G77" t="s">
        <v>81</v>
      </c>
    </row>
    <row r="78" ht="12.75">
      <c r="A78" s="3"/>
    </row>
    <row r="79" ht="22.5">
      <c r="B79" s="153" t="s">
        <v>151</v>
      </c>
    </row>
    <row r="80" ht="12.75">
      <c r="A80" s="151"/>
    </row>
    <row r="81" ht="12.75">
      <c r="B81" t="s">
        <v>152</v>
      </c>
    </row>
    <row r="82" ht="12.75">
      <c r="B82" t="s">
        <v>153</v>
      </c>
    </row>
    <row r="83" ht="12.75">
      <c r="B83" t="s">
        <v>154</v>
      </c>
    </row>
    <row r="121" spans="3:6" ht="12.75">
      <c r="C121" s="202" t="s">
        <v>382</v>
      </c>
      <c r="F121" t="s">
        <v>376</v>
      </c>
    </row>
    <row r="122" ht="12.75">
      <c r="F122" t="s">
        <v>377</v>
      </c>
    </row>
    <row r="124" ht="12.75" thickBot="1"/>
    <row r="125" spans="3:9" ht="12">
      <c r="C125" s="152" t="s">
        <v>155</v>
      </c>
      <c r="F125" s="154" t="s">
        <v>384</v>
      </c>
      <c r="G125" s="155"/>
      <c r="H125" s="156"/>
      <c r="I125" s="157"/>
    </row>
    <row r="126" spans="6:9" ht="12">
      <c r="F126" s="158" t="s">
        <v>385</v>
      </c>
      <c r="G126" s="159"/>
      <c r="H126" s="160"/>
      <c r="I126" s="161"/>
    </row>
    <row r="127" spans="2:9" ht="12.75" thickBot="1">
      <c r="B127" s="219"/>
      <c r="F127" s="162" t="s">
        <v>386</v>
      </c>
      <c r="G127" s="163">
        <v>36020</v>
      </c>
      <c r="H127" s="164"/>
      <c r="I127" s="165"/>
    </row>
    <row r="128" spans="6:9" ht="12">
      <c r="F128" s="166"/>
      <c r="G128" s="167"/>
      <c r="H128" s="14"/>
      <c r="I128" s="14"/>
    </row>
    <row r="129" ht="12">
      <c r="F129" t="s">
        <v>156</v>
      </c>
    </row>
    <row r="130" ht="12">
      <c r="F130" t="s">
        <v>370</v>
      </c>
    </row>
    <row r="131" ht="12.75" thickBot="1"/>
    <row r="132" spans="3:9" ht="12.75" thickBot="1">
      <c r="C132" s="152" t="s">
        <v>157</v>
      </c>
      <c r="F132" s="168" t="s">
        <v>389</v>
      </c>
      <c r="G132" s="169"/>
      <c r="H132" s="169"/>
      <c r="I132" s="42"/>
    </row>
    <row r="133" spans="6:9" ht="12.75" thickBot="1">
      <c r="F133" s="170"/>
      <c r="G133" s="171" t="s">
        <v>390</v>
      </c>
      <c r="H133" s="171" t="s">
        <v>391</v>
      </c>
      <c r="I133" s="172"/>
    </row>
    <row r="134" spans="6:9" ht="12.75" thickBot="1">
      <c r="F134" s="173" t="s">
        <v>397</v>
      </c>
      <c r="G134" s="196">
        <v>0.85</v>
      </c>
      <c r="H134" s="174">
        <v>25.7</v>
      </c>
      <c r="I134" s="175"/>
    </row>
    <row r="136" ht="12">
      <c r="F136" t="s">
        <v>158</v>
      </c>
    </row>
    <row r="137" ht="12">
      <c r="F137" t="s">
        <v>91</v>
      </c>
    </row>
    <row r="138" ht="12.75" thickBot="1"/>
    <row r="139" spans="3:10" ht="12">
      <c r="C139" s="152" t="s">
        <v>92</v>
      </c>
      <c r="F139" s="176" t="s">
        <v>398</v>
      </c>
      <c r="G139" s="177"/>
      <c r="H139" s="178"/>
      <c r="I139" s="179"/>
      <c r="J139" s="179"/>
    </row>
    <row r="140" spans="6:10" ht="12.75" thickBot="1">
      <c r="F140" s="180" t="s">
        <v>400</v>
      </c>
      <c r="G140" s="181" t="s">
        <v>401</v>
      </c>
      <c r="H140" s="181" t="s">
        <v>402</v>
      </c>
      <c r="I140" s="197" t="s">
        <v>93</v>
      </c>
      <c r="J140" s="199" t="s">
        <v>404</v>
      </c>
    </row>
    <row r="141" spans="6:10" ht="12">
      <c r="F141" s="182" t="s">
        <v>436</v>
      </c>
      <c r="G141" s="183">
        <v>0.62</v>
      </c>
      <c r="H141" s="183">
        <v>10.1</v>
      </c>
      <c r="I141" s="160"/>
      <c r="J141" s="200" t="s">
        <v>411</v>
      </c>
    </row>
    <row r="142" spans="6:10" ht="12">
      <c r="F142" s="182" t="s">
        <v>437</v>
      </c>
      <c r="G142" s="183">
        <v>0.41</v>
      </c>
      <c r="H142" s="183">
        <v>8.5</v>
      </c>
      <c r="I142" s="160"/>
      <c r="J142" s="200" t="s">
        <v>411</v>
      </c>
    </row>
    <row r="143" spans="6:10" ht="12">
      <c r="F143" s="182" t="s">
        <v>94</v>
      </c>
      <c r="G143" s="183">
        <v>0.29</v>
      </c>
      <c r="H143" s="183">
        <v>6.4</v>
      </c>
      <c r="I143" s="160"/>
      <c r="J143" s="200" t="s">
        <v>411</v>
      </c>
    </row>
    <row r="144" spans="6:10" ht="12.75" thickBot="1">
      <c r="F144" s="184" t="s">
        <v>95</v>
      </c>
      <c r="G144" s="185"/>
      <c r="H144" s="185"/>
      <c r="I144" s="198"/>
      <c r="J144" s="186"/>
    </row>
    <row r="146" ht="12">
      <c r="F146" t="s">
        <v>96</v>
      </c>
    </row>
    <row r="147" spans="6:13" ht="12">
      <c r="F147" t="s">
        <v>371</v>
      </c>
      <c r="K147" s="8"/>
      <c r="L147" s="8"/>
      <c r="M147" s="8"/>
    </row>
    <row r="148" spans="1:13" ht="12">
      <c r="A148" s="3"/>
      <c r="F148" t="s">
        <v>97</v>
      </c>
      <c r="M148" s="8"/>
    </row>
    <row r="149" spans="1:6" ht="12">
      <c r="A149" s="3"/>
      <c r="F149" s="187" t="s">
        <v>98</v>
      </c>
    </row>
    <row r="150" spans="1:6" ht="12">
      <c r="A150" s="3"/>
      <c r="F150" s="187"/>
    </row>
    <row r="151" spans="1:12" ht="12">
      <c r="A151" s="3"/>
      <c r="F151" s="201" t="s">
        <v>372</v>
      </c>
      <c r="G151" s="201"/>
      <c r="H151" s="201"/>
      <c r="I151" s="201"/>
      <c r="J151" s="201"/>
      <c r="K151" s="201"/>
      <c r="L151" s="201"/>
    </row>
    <row r="152" spans="1:6" ht="12">
      <c r="A152" s="3"/>
      <c r="F152" s="187"/>
    </row>
    <row r="153" spans="1:6" ht="12">
      <c r="A153" s="3"/>
      <c r="F153" s="188" t="s">
        <v>99</v>
      </c>
    </row>
    <row r="154" spans="1:6" ht="12">
      <c r="A154" s="3"/>
      <c r="F154" s="188" t="s">
        <v>100</v>
      </c>
    </row>
    <row r="155" spans="1:6" ht="12">
      <c r="A155" s="3"/>
      <c r="F155" s="188" t="s">
        <v>101</v>
      </c>
    </row>
    <row r="156" spans="1:6" ht="12">
      <c r="A156" s="3"/>
      <c r="F156" s="188" t="s">
        <v>102</v>
      </c>
    </row>
    <row r="157" spans="1:6" ht="12">
      <c r="A157" s="3"/>
      <c r="F157" s="187"/>
    </row>
    <row r="158" spans="1:6" ht="12">
      <c r="A158" s="3"/>
      <c r="F158" s="187" t="s">
        <v>373</v>
      </c>
    </row>
    <row r="159" spans="1:6" ht="12">
      <c r="A159" s="3"/>
      <c r="B159" s="189"/>
      <c r="C159" s="5"/>
      <c r="D159" s="5"/>
      <c r="E159" s="5"/>
      <c r="F159" t="s">
        <v>374</v>
      </c>
    </row>
    <row r="160" spans="1:6" ht="12">
      <c r="A160" s="3"/>
      <c r="B160" s="189"/>
      <c r="C160" s="5"/>
      <c r="D160" s="5"/>
      <c r="E160" s="5"/>
      <c r="F160" t="s">
        <v>375</v>
      </c>
    </row>
    <row r="161" spans="1:6" ht="12">
      <c r="A161" s="3"/>
      <c r="B161" s="189"/>
      <c r="C161" s="5"/>
      <c r="D161" s="5"/>
      <c r="E161" s="5"/>
      <c r="F161" s="5"/>
    </row>
    <row r="162" spans="1:6" ht="22.5">
      <c r="A162" s="8"/>
      <c r="B162" s="153" t="s">
        <v>82</v>
      </c>
      <c r="C162" s="5"/>
      <c r="D162" s="5"/>
      <c r="E162" s="5"/>
      <c r="F162" s="5"/>
    </row>
    <row r="163" spans="1:6" ht="15" customHeight="1">
      <c r="A163" s="8"/>
      <c r="B163" s="153"/>
      <c r="C163" s="5"/>
      <c r="D163" s="5"/>
      <c r="E163" s="5"/>
      <c r="F163" s="5"/>
    </row>
    <row r="164" ht="12">
      <c r="B164" t="s">
        <v>83</v>
      </c>
    </row>
    <row r="165" ht="12">
      <c r="B165" t="s">
        <v>84</v>
      </c>
    </row>
    <row r="167" ht="12">
      <c r="D167" t="s">
        <v>15</v>
      </c>
    </row>
    <row r="168" ht="12">
      <c r="D168" t="s">
        <v>85</v>
      </c>
    </row>
    <row r="169" spans="3:4" ht="12">
      <c r="C169" t="s">
        <v>86</v>
      </c>
      <c r="D169" t="s">
        <v>16</v>
      </c>
    </row>
    <row r="170" ht="12">
      <c r="D170" t="s">
        <v>17</v>
      </c>
    </row>
    <row r="171" ht="12">
      <c r="D171" t="s">
        <v>18</v>
      </c>
    </row>
    <row r="172" spans="1:6" ht="12">
      <c r="A172" s="3"/>
      <c r="B172" s="189"/>
      <c r="C172" s="5"/>
      <c r="D172" s="5" t="s">
        <v>87</v>
      </c>
      <c r="E172" s="5"/>
      <c r="F172" s="5"/>
    </row>
    <row r="173" spans="1:6" ht="12">
      <c r="A173" s="8"/>
      <c r="B173" s="189"/>
      <c r="C173" s="5"/>
      <c r="D173" s="5"/>
      <c r="E173" s="5"/>
      <c r="F173" s="5"/>
    </row>
    <row r="174" spans="1:6" ht="12">
      <c r="A174" s="8"/>
      <c r="B174" s="148" t="s">
        <v>88</v>
      </c>
      <c r="C174" s="5"/>
      <c r="D174" s="5"/>
      <c r="E174" s="5"/>
      <c r="F174" s="5"/>
    </row>
    <row r="175" spans="1:6" ht="12">
      <c r="A175" s="8"/>
      <c r="B175" s="148"/>
      <c r="C175" s="5"/>
      <c r="D175" s="5"/>
      <c r="E175" s="5"/>
      <c r="F175" s="5"/>
    </row>
    <row r="176" spans="1:6" ht="12">
      <c r="A176" s="8"/>
      <c r="B176" s="148" t="s">
        <v>89</v>
      </c>
      <c r="C176" s="5"/>
      <c r="D176" s="5"/>
      <c r="E176" s="5"/>
      <c r="F176" s="5"/>
    </row>
    <row r="177" spans="1:6" ht="12">
      <c r="A177" s="8"/>
      <c r="B177" s="148"/>
      <c r="C177" s="5"/>
      <c r="D177" s="5"/>
      <c r="E177" s="5"/>
      <c r="F177" s="5"/>
    </row>
    <row r="178" spans="1:6" ht="12.75">
      <c r="A178" s="8"/>
      <c r="B178" s="148"/>
      <c r="C178" s="5"/>
      <c r="D178" s="5"/>
      <c r="E178" s="5"/>
      <c r="F178" s="5"/>
    </row>
    <row r="179" spans="1:6" ht="12.75">
      <c r="A179" s="8"/>
      <c r="B179" s="148"/>
      <c r="C179" s="5"/>
      <c r="D179" s="5"/>
      <c r="E179" s="5"/>
      <c r="F179" s="5"/>
    </row>
    <row r="180" spans="1:6" ht="12.75">
      <c r="A180" s="8"/>
      <c r="B180" s="148"/>
      <c r="C180" s="5"/>
      <c r="D180" s="5"/>
      <c r="E180" s="5"/>
      <c r="F180" s="5"/>
    </row>
    <row r="181" spans="1:6" ht="12.75">
      <c r="A181" s="8"/>
      <c r="B181" s="148"/>
      <c r="C181" s="5"/>
      <c r="D181" s="5"/>
      <c r="E181" s="5"/>
      <c r="F181" s="5"/>
    </row>
    <row r="182" spans="1:6" ht="12.75">
      <c r="A182" s="8"/>
      <c r="B182" s="148"/>
      <c r="C182" s="5"/>
      <c r="D182" s="5"/>
      <c r="E182" s="5"/>
      <c r="F182" s="5"/>
    </row>
    <row r="183" spans="1:6" ht="12.75">
      <c r="A183" s="8"/>
      <c r="B183" s="148"/>
      <c r="C183" s="5"/>
      <c r="D183" s="5"/>
      <c r="E183" s="5"/>
      <c r="F183" s="5"/>
    </row>
    <row r="184" spans="1:6" ht="12.75">
      <c r="A184" s="8"/>
      <c r="B184" s="148"/>
      <c r="C184" s="5"/>
      <c r="D184" s="5"/>
      <c r="E184" s="5"/>
      <c r="F184" s="5"/>
    </row>
    <row r="185" spans="1:6" ht="12.75">
      <c r="A185" s="8"/>
      <c r="B185" s="148"/>
      <c r="C185" s="5"/>
      <c r="D185" s="5"/>
      <c r="E185" s="5"/>
      <c r="F185" s="5"/>
    </row>
    <row r="186" spans="1:6" ht="12.75">
      <c r="A186" s="8"/>
      <c r="B186" s="148"/>
      <c r="C186" s="5"/>
      <c r="D186" s="5"/>
      <c r="E186" s="5"/>
      <c r="F186" s="5"/>
    </row>
    <row r="187" spans="1:6" ht="12.75">
      <c r="A187" s="8"/>
      <c r="B187" s="148"/>
      <c r="C187" s="5"/>
      <c r="D187" s="5"/>
      <c r="E187" s="5"/>
      <c r="F187" s="5"/>
    </row>
    <row r="188" spans="1:6" ht="12.75">
      <c r="A188" s="8"/>
      <c r="B188" s="148"/>
      <c r="C188" s="5"/>
      <c r="D188" s="5"/>
      <c r="E188" s="5"/>
      <c r="F188" s="5"/>
    </row>
    <row r="189" spans="1:6" ht="12.75">
      <c r="A189" s="8"/>
      <c r="B189" s="148"/>
      <c r="C189" s="5"/>
      <c r="D189" s="5"/>
      <c r="E189" s="5"/>
      <c r="F189" s="5"/>
    </row>
    <row r="190" spans="1:6" ht="12.75">
      <c r="A190" s="8"/>
      <c r="B190" s="148"/>
      <c r="C190" s="5"/>
      <c r="D190" s="5"/>
      <c r="E190" s="5"/>
      <c r="F190" s="5"/>
    </row>
    <row r="191" spans="1:6" ht="12.75">
      <c r="A191" s="8"/>
      <c r="B191" s="148"/>
      <c r="C191" s="5"/>
      <c r="D191" s="5"/>
      <c r="E191" s="5"/>
      <c r="F191" s="5"/>
    </row>
    <row r="192" spans="1:6" ht="12.75">
      <c r="A192" s="8"/>
      <c r="B192" s="148"/>
      <c r="C192" s="5"/>
      <c r="D192" s="5"/>
      <c r="E192" s="5"/>
      <c r="F192" s="5"/>
    </row>
    <row r="193" spans="1:6" ht="12">
      <c r="A193" s="8"/>
      <c r="B193" s="148"/>
      <c r="C193" s="5"/>
      <c r="D193" s="5"/>
      <c r="E193" s="5"/>
      <c r="F193" s="5"/>
    </row>
    <row r="194" spans="1:6" ht="12">
      <c r="A194" s="8"/>
      <c r="B194" s="148" t="s">
        <v>90</v>
      </c>
      <c r="C194" s="5"/>
      <c r="D194" s="5"/>
      <c r="E194" s="5"/>
      <c r="F194" s="5"/>
    </row>
    <row r="195" spans="1:6" ht="12">
      <c r="A195" s="8"/>
      <c r="B195" s="148" t="s">
        <v>0</v>
      </c>
      <c r="C195" s="5"/>
      <c r="D195" s="5"/>
      <c r="E195" s="5"/>
      <c r="F195" s="5"/>
    </row>
    <row r="196" spans="1:6" ht="12">
      <c r="A196" s="8"/>
      <c r="B196" s="148"/>
      <c r="C196" s="5"/>
      <c r="D196" s="5"/>
      <c r="E196" s="5"/>
      <c r="F196" s="5"/>
    </row>
    <row r="197" spans="1:6" ht="12">
      <c r="A197" s="8"/>
      <c r="B197" s="148" t="s">
        <v>1</v>
      </c>
      <c r="C197" s="5"/>
      <c r="D197" s="5"/>
      <c r="E197" s="5"/>
      <c r="F197" s="5"/>
    </row>
    <row r="198" spans="1:6" ht="12">
      <c r="A198" s="8"/>
      <c r="B198" s="148"/>
      <c r="C198" s="5"/>
      <c r="D198" s="5"/>
      <c r="E198" s="5"/>
      <c r="F198" s="5"/>
    </row>
    <row r="199" spans="1:6" ht="12">
      <c r="A199" s="8"/>
      <c r="B199" s="189"/>
      <c r="C199" s="5"/>
      <c r="D199" s="5"/>
      <c r="E199" s="5"/>
      <c r="F199" s="5"/>
    </row>
    <row r="200" ht="22.5">
      <c r="B200" s="153" t="s">
        <v>103</v>
      </c>
    </row>
    <row r="202" ht="12">
      <c r="B202" t="s">
        <v>104</v>
      </c>
    </row>
    <row r="204" spans="2:7" ht="12">
      <c r="B204" s="190" t="s">
        <v>105</v>
      </c>
      <c r="D204" s="1" t="s">
        <v>106</v>
      </c>
      <c r="G204" s="1" t="s">
        <v>107</v>
      </c>
    </row>
    <row r="205" spans="2:7" ht="12">
      <c r="B205" s="191"/>
      <c r="D205" s="188" t="s">
        <v>108</v>
      </c>
      <c r="G205" s="1"/>
    </row>
    <row r="206" spans="2:7" ht="12">
      <c r="B206" s="192">
        <v>1</v>
      </c>
      <c r="D206" t="s">
        <v>109</v>
      </c>
      <c r="G206" t="s">
        <v>378</v>
      </c>
    </row>
    <row r="207" spans="2:7" ht="12">
      <c r="B207" s="192">
        <v>2</v>
      </c>
      <c r="D207" t="s">
        <v>379</v>
      </c>
      <c r="G207" t="s">
        <v>381</v>
      </c>
    </row>
    <row r="208" spans="2:4" ht="12">
      <c r="B208" s="192"/>
      <c r="D208" t="s">
        <v>380</v>
      </c>
    </row>
    <row r="209" spans="2:4" ht="12">
      <c r="B209">
        <v>3</v>
      </c>
      <c r="D209" t="s">
        <v>2</v>
      </c>
    </row>
    <row r="210" ht="12">
      <c r="D210" t="s">
        <v>3</v>
      </c>
    </row>
    <row r="211" spans="2:7" ht="12">
      <c r="B211">
        <v>4</v>
      </c>
      <c r="D211" t="s">
        <v>110</v>
      </c>
      <c r="G211" t="s">
        <v>111</v>
      </c>
    </row>
    <row r="213" ht="12">
      <c r="G213" t="s">
        <v>112</v>
      </c>
    </row>
    <row r="214" ht="12">
      <c r="G214" t="s">
        <v>113</v>
      </c>
    </row>
    <row r="216" ht="12">
      <c r="G216" t="s">
        <v>4</v>
      </c>
    </row>
    <row r="218" ht="12">
      <c r="G218" t="s">
        <v>114</v>
      </c>
    </row>
    <row r="220" spans="2:4" ht="12">
      <c r="B220">
        <v>5</v>
      </c>
      <c r="D220" t="s">
        <v>115</v>
      </c>
    </row>
    <row r="224" ht="22.5">
      <c r="B224" s="153" t="s">
        <v>116</v>
      </c>
    </row>
    <row r="226" ht="12">
      <c r="B226" t="s">
        <v>117</v>
      </c>
    </row>
    <row r="227" ht="12">
      <c r="B227" t="s">
        <v>118</v>
      </c>
    </row>
    <row r="229" spans="2:5" ht="12">
      <c r="B229" t="s">
        <v>119</v>
      </c>
      <c r="E229" t="s">
        <v>120</v>
      </c>
    </row>
    <row r="230" ht="12">
      <c r="E230" t="s">
        <v>121</v>
      </c>
    </row>
    <row r="231" ht="12">
      <c r="E231" t="s">
        <v>122</v>
      </c>
    </row>
    <row r="233" spans="2:5" ht="12">
      <c r="B233" t="s">
        <v>123</v>
      </c>
      <c r="E233" t="s">
        <v>124</v>
      </c>
    </row>
    <row r="234" ht="12">
      <c r="E234" t="s">
        <v>125</v>
      </c>
    </row>
    <row r="235" ht="12">
      <c r="E235" t="s">
        <v>126</v>
      </c>
    </row>
    <row r="236" ht="12">
      <c r="E236" t="s">
        <v>127</v>
      </c>
    </row>
    <row r="237" ht="12">
      <c r="E237" t="s">
        <v>128</v>
      </c>
    </row>
    <row r="239" spans="2:5" ht="12">
      <c r="B239" t="s">
        <v>129</v>
      </c>
      <c r="E239" t="s">
        <v>43</v>
      </c>
    </row>
    <row r="241" spans="2:5" ht="12">
      <c r="B241" t="s">
        <v>130</v>
      </c>
      <c r="E241" t="s">
        <v>47</v>
      </c>
    </row>
    <row r="242" ht="12">
      <c r="E242" t="s">
        <v>48</v>
      </c>
    </row>
    <row r="243" ht="12">
      <c r="E243" t="s">
        <v>49</v>
      </c>
    </row>
    <row r="245" spans="2:5" ht="12">
      <c r="B245" t="s">
        <v>50</v>
      </c>
      <c r="E245" t="s">
        <v>51</v>
      </c>
    </row>
    <row r="246" ht="12">
      <c r="E246" t="s">
        <v>52</v>
      </c>
    </row>
    <row r="248" spans="2:5" ht="12">
      <c r="B248" t="s">
        <v>53</v>
      </c>
      <c r="E248" t="s">
        <v>54</v>
      </c>
    </row>
    <row r="250" spans="2:5" ht="12">
      <c r="B250" t="s">
        <v>55</v>
      </c>
      <c r="E250" t="s">
        <v>56</v>
      </c>
    </row>
    <row r="251" ht="12">
      <c r="E251" t="s">
        <v>57</v>
      </c>
    </row>
    <row r="252" ht="12">
      <c r="E252" t="s">
        <v>58</v>
      </c>
    </row>
    <row r="254" spans="2:5" ht="12">
      <c r="B254" t="s">
        <v>5</v>
      </c>
      <c r="E254" t="s">
        <v>19</v>
      </c>
    </row>
    <row r="255" ht="12">
      <c r="E255" t="s">
        <v>6</v>
      </c>
    </row>
    <row r="256" ht="12">
      <c r="E256" t="s">
        <v>7</v>
      </c>
    </row>
    <row r="257" ht="12">
      <c r="E257" t="s">
        <v>8</v>
      </c>
    </row>
    <row r="258" ht="12">
      <c r="E258" t="s">
        <v>20</v>
      </c>
    </row>
    <row r="260" spans="2:5" ht="12">
      <c r="B260" t="s">
        <v>21</v>
      </c>
      <c r="E260" t="s">
        <v>22</v>
      </c>
    </row>
    <row r="261" ht="12">
      <c r="E261" t="s">
        <v>23</v>
      </c>
    </row>
    <row r="262" ht="12">
      <c r="E262" t="s">
        <v>24</v>
      </c>
    </row>
    <row r="264" ht="22.5">
      <c r="B264" s="153" t="s">
        <v>59</v>
      </c>
    </row>
    <row r="266" spans="2:4" ht="12">
      <c r="B266" t="s">
        <v>452</v>
      </c>
      <c r="D266" t="s">
        <v>44</v>
      </c>
    </row>
    <row r="267" spans="2:4" ht="12">
      <c r="B267" t="s">
        <v>438</v>
      </c>
      <c r="D267" t="s">
        <v>40</v>
      </c>
    </row>
    <row r="268" spans="2:4" ht="12">
      <c r="B268" t="s">
        <v>60</v>
      </c>
      <c r="D268" s="249" t="s">
        <v>39</v>
      </c>
    </row>
  </sheetData>
  <hyperlinks>
    <hyperlink ref="D268" r:id="rId1" display="www.dirichlet.info"/>
  </hyperlinks>
  <printOptions/>
  <pageMargins left="0.75" right="0.75" top="1" bottom="1" header="0.5" footer="0.5"/>
  <pageSetup firstPageNumber="5" useFirstPageNumber="1" fitToHeight="1" fitToWidth="1" horizontalDpi="600" verticalDpi="600" orientation="portrait" scale="69"/>
  <headerFooter alignWithMargins="0">
    <oddHeader>&amp;C&amp;A</oddHeader>
    <oddFooter xml:space="preserve">&amp;CPage &amp;P&amp;RDirichlet Tutorial </oddFooter>
  </headerFooter>
  <rowBreaks count="1" manualBreakCount="1">
    <brk id="56" max="6553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552"/>
  <sheetViews>
    <sheetView showGridLines="0" zoomScale="90" zoomScaleNormal="90" workbookViewId="0" topLeftCell="A62">
      <selection activeCell="A58" sqref="A58"/>
    </sheetView>
  </sheetViews>
  <sheetFormatPr defaultColWidth="11.421875" defaultRowHeight="12.75"/>
  <cols>
    <col min="1" max="1" width="3.7109375" style="0" customWidth="1"/>
    <col min="2" max="2" width="12.8515625" style="0" bestFit="1" customWidth="1"/>
    <col min="3" max="5" width="12.7109375" style="0" bestFit="1" customWidth="1"/>
    <col min="6" max="16384" width="8.8515625" style="0" customWidth="1"/>
  </cols>
  <sheetData>
    <row r="1" spans="1:25" ht="34.5">
      <c r="A1" s="104"/>
      <c r="B1" s="105" t="s">
        <v>383</v>
      </c>
      <c r="C1" s="106"/>
      <c r="D1" s="107"/>
      <c r="E1" s="107"/>
      <c r="F1" s="107"/>
      <c r="G1" s="107"/>
      <c r="H1" s="107"/>
      <c r="I1" s="108"/>
      <c r="J1" s="109"/>
      <c r="K1" s="107"/>
      <c r="L1" s="107"/>
      <c r="M1" s="107"/>
      <c r="N1" s="107"/>
      <c r="O1" s="110"/>
      <c r="P1" s="100"/>
      <c r="Q1" s="100"/>
      <c r="R1" s="75"/>
      <c r="S1" s="75"/>
      <c r="T1" s="75"/>
      <c r="U1" s="75"/>
      <c r="V1" s="75"/>
      <c r="W1" s="75"/>
      <c r="X1" s="75"/>
      <c r="Y1" s="75"/>
    </row>
    <row r="2" spans="1:25" ht="15">
      <c r="A2" s="111"/>
      <c r="B2" s="112" t="s">
        <v>384</v>
      </c>
      <c r="C2" s="113"/>
      <c r="D2" s="193"/>
      <c r="E2" s="193"/>
      <c r="F2" s="100"/>
      <c r="G2" s="100"/>
      <c r="H2" s="100"/>
      <c r="I2" s="100"/>
      <c r="J2" s="100"/>
      <c r="K2" s="100"/>
      <c r="L2" s="100"/>
      <c r="M2" s="100"/>
      <c r="N2" s="100"/>
      <c r="O2" s="114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111"/>
      <c r="B3" s="112" t="s">
        <v>385</v>
      </c>
      <c r="C3" s="113"/>
      <c r="D3" s="193"/>
      <c r="E3" s="193"/>
      <c r="F3" s="100"/>
      <c r="G3" s="100"/>
      <c r="H3" s="100"/>
      <c r="I3" s="100"/>
      <c r="J3" s="100"/>
      <c r="K3" s="100"/>
      <c r="L3" s="100"/>
      <c r="M3" s="100"/>
      <c r="N3" s="100"/>
      <c r="O3" s="114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">
      <c r="A4" s="111"/>
      <c r="B4" s="112" t="s">
        <v>386</v>
      </c>
      <c r="C4" s="115">
        <f ca="1">TODAY()</f>
        <v>39877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14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111"/>
      <c r="B5" s="116" t="s">
        <v>387</v>
      </c>
      <c r="C5" s="116" t="s">
        <v>62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4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8">
      <c r="A6" s="111"/>
      <c r="B6" s="78" t="s">
        <v>388</v>
      </c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100"/>
      <c r="O6" s="114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8.75" thickBot="1">
      <c r="A7" s="111"/>
      <c r="B7" s="78" t="s">
        <v>389</v>
      </c>
      <c r="C7" s="79"/>
      <c r="D7" s="79"/>
      <c r="E7" s="79"/>
      <c r="F7" s="77"/>
      <c r="G7" s="77"/>
      <c r="H7" s="77"/>
      <c r="I7" s="77"/>
      <c r="J7" s="77"/>
      <c r="N7" s="100"/>
      <c r="O7" s="114"/>
      <c r="P7" s="230" t="s">
        <v>30</v>
      </c>
      <c r="Q7" s="75"/>
      <c r="R7" s="75"/>
      <c r="S7" s="75"/>
      <c r="T7" s="231" t="s">
        <v>31</v>
      </c>
      <c r="U7" s="231" t="s">
        <v>32</v>
      </c>
      <c r="V7" s="231" t="s">
        <v>33</v>
      </c>
      <c r="W7" s="75"/>
      <c r="X7" s="75"/>
      <c r="Y7" s="75"/>
    </row>
    <row r="8" spans="1:25" ht="13.5" thickBot="1">
      <c r="A8" s="111"/>
      <c r="B8" s="80"/>
      <c r="C8" s="81" t="s">
        <v>390</v>
      </c>
      <c r="D8" s="81" t="s">
        <v>391</v>
      </c>
      <c r="E8" s="81" t="s">
        <v>392</v>
      </c>
      <c r="F8" s="81" t="s">
        <v>393</v>
      </c>
      <c r="G8" s="81" t="s">
        <v>394</v>
      </c>
      <c r="H8" s="81" t="s">
        <v>395</v>
      </c>
      <c r="I8" s="82" t="s">
        <v>396</v>
      </c>
      <c r="J8" s="82"/>
      <c r="N8" s="100"/>
      <c r="O8" s="114"/>
      <c r="P8" s="111"/>
      <c r="Q8" s="75"/>
      <c r="R8" s="75"/>
      <c r="S8" s="75"/>
      <c r="T8" s="231"/>
      <c r="U8" s="231"/>
      <c r="V8" s="231"/>
      <c r="W8" s="75"/>
      <c r="X8" s="75"/>
      <c r="Y8" s="75"/>
    </row>
    <row r="9" spans="1:25" ht="13.5" thickBot="1">
      <c r="A9" s="111"/>
      <c r="B9" s="83" t="s">
        <v>397</v>
      </c>
      <c r="C9" s="203">
        <v>0.1</v>
      </c>
      <c r="D9" s="204">
        <v>2.8</v>
      </c>
      <c r="E9" s="205">
        <f>IF(C9&lt;&gt;"",1-C9,"")</f>
        <v>0.9</v>
      </c>
      <c r="F9" s="84">
        <f>IF(C9&gt;0,IF(D9&gt;0,+C9*D9,""),"")</f>
        <v>0.27999999999999997</v>
      </c>
      <c r="G9" s="85">
        <v>0.062100000000000044</v>
      </c>
      <c r="H9" s="84">
        <f>IF(G9="","",+F9/G9)</f>
        <v>4.508856682769722</v>
      </c>
      <c r="I9" s="194"/>
      <c r="J9" s="194"/>
      <c r="K9" s="217"/>
      <c r="N9" s="100"/>
      <c r="O9" s="114"/>
      <c r="P9" s="111" t="str">
        <f>CONCATENATE(T9," ",U9," ",V9)</f>
        <v>  </v>
      </c>
      <c r="Q9" s="75"/>
      <c r="R9" s="75"/>
      <c r="S9" s="75"/>
      <c r="T9" s="231">
        <f>IF(C9&gt;1,"Must be between 0 and 100,","")</f>
      </c>
      <c r="U9" s="231">
        <f>IF(D9&lt;&gt;"",IF(D9&lt;1,"W must be &gt; 1",""),"")</f>
      </c>
      <c r="V9" s="231"/>
      <c r="W9" s="75"/>
      <c r="X9" s="75"/>
      <c r="Y9" s="75"/>
    </row>
    <row r="10" spans="1:25" ht="12.75">
      <c r="A10" s="111"/>
      <c r="B10" s="102"/>
      <c r="C10" s="41"/>
      <c r="D10" s="41"/>
      <c r="E10" s="41"/>
      <c r="F10" s="41"/>
      <c r="G10" s="41"/>
      <c r="H10" s="100"/>
      <c r="I10" s="100"/>
      <c r="J10" s="103"/>
      <c r="N10" s="100"/>
      <c r="O10" s="114"/>
      <c r="P10" s="111"/>
      <c r="Q10" s="75"/>
      <c r="R10" s="75"/>
      <c r="S10" s="75"/>
      <c r="T10" s="231"/>
      <c r="U10" s="231"/>
      <c r="V10" s="231"/>
      <c r="W10" s="75"/>
      <c r="X10" s="75"/>
      <c r="Y10" s="75"/>
    </row>
    <row r="11" spans="1:25" ht="12.75">
      <c r="A11" s="111"/>
      <c r="B11" s="117" t="s">
        <v>398</v>
      </c>
      <c r="C11" s="118"/>
      <c r="D11" s="117"/>
      <c r="E11" s="117"/>
      <c r="F11" s="118"/>
      <c r="G11" s="77"/>
      <c r="H11" s="118"/>
      <c r="I11" s="119"/>
      <c r="J11" s="77"/>
      <c r="K11" s="117" t="s">
        <v>399</v>
      </c>
      <c r="L11" s="120"/>
      <c r="M11" s="118"/>
      <c r="N11" s="121"/>
      <c r="O11" s="114"/>
      <c r="P11" s="111"/>
      <c r="Q11" s="75"/>
      <c r="R11" s="75"/>
      <c r="S11" s="75"/>
      <c r="T11" s="231"/>
      <c r="U11" s="231"/>
      <c r="V11" s="231"/>
      <c r="W11" s="75"/>
      <c r="X11" s="75"/>
      <c r="Y11" s="75"/>
    </row>
    <row r="12" spans="1:25" ht="13.5" thickBot="1">
      <c r="A12" s="111"/>
      <c r="B12" s="87" t="s">
        <v>400</v>
      </c>
      <c r="C12" s="88" t="s">
        <v>401</v>
      </c>
      <c r="D12" s="88" t="s">
        <v>402</v>
      </c>
      <c r="E12" s="88" t="s">
        <v>403</v>
      </c>
      <c r="F12" s="87" t="s">
        <v>404</v>
      </c>
      <c r="G12" s="77"/>
      <c r="H12" s="88" t="s">
        <v>405</v>
      </c>
      <c r="I12" s="89" t="s">
        <v>406</v>
      </c>
      <c r="J12" s="77"/>
      <c r="K12" s="88" t="s">
        <v>407</v>
      </c>
      <c r="L12" s="88" t="s">
        <v>408</v>
      </c>
      <c r="M12" s="87" t="s">
        <v>409</v>
      </c>
      <c r="N12" s="90" t="s">
        <v>410</v>
      </c>
      <c r="O12" s="114"/>
      <c r="Q12" s="75"/>
      <c r="R12" s="231" t="s">
        <v>34</v>
      </c>
      <c r="T12" s="231" t="s">
        <v>35</v>
      </c>
      <c r="U12" s="231"/>
      <c r="V12" s="231"/>
      <c r="W12" s="75"/>
      <c r="X12" s="75"/>
      <c r="Y12" s="75"/>
    </row>
    <row r="13" spans="1:25" ht="12.75">
      <c r="A13" s="122">
        <v>1</v>
      </c>
      <c r="B13" s="75" t="s">
        <v>63</v>
      </c>
      <c r="C13" s="213">
        <v>0.065</v>
      </c>
      <c r="D13" s="138">
        <v>1.923</v>
      </c>
      <c r="E13" s="137"/>
      <c r="F13" s="211" t="s">
        <v>411</v>
      </c>
      <c r="G13" s="100"/>
      <c r="H13" s="123">
        <v>9.058000000000419</v>
      </c>
      <c r="I13" s="124">
        <f aca="true" t="shared" si="0" ref="I13:I42">IF(F13="Y",IF(H13&lt;&gt;"",H13*M13,""),"")</f>
        <v>4.043588250000188</v>
      </c>
      <c r="J13" s="77"/>
      <c r="K13" s="125">
        <f aca="true" t="shared" si="1" ref="K13:K42">IF(C13&lt;&gt;"",1-C13,IF(E13&lt;&gt;"",1-($E$43*$C$9/$E$44),""))</f>
        <v>0.935</v>
      </c>
      <c r="L13" s="126">
        <f aca="true" t="shared" si="2" ref="L13:L42">IF(C13&lt;&gt;"",C13*D13,"")</f>
        <v>0.12499500000000001</v>
      </c>
      <c r="M13" s="127">
        <f aca="true" t="shared" si="3" ref="M13:M42">IF(B13&lt;&gt;"",IF(E13&lt;&gt;"",E13,L13/$F$9),"")</f>
        <v>0.4464107142857144</v>
      </c>
      <c r="N13" s="128">
        <f aca="true" t="shared" si="4" ref="N13:N42">IF(F13="Y",M13,"")</f>
        <v>0.4464107142857144</v>
      </c>
      <c r="O13" s="114"/>
      <c r="P13" s="111" t="str">
        <f aca="true" t="shared" si="5" ref="P13:P42">CONCATENATE(T13," ",U13)</f>
        <v> </v>
      </c>
      <c r="S13" s="231"/>
      <c r="T13" s="134">
        <f aca="true" t="shared" si="6" ref="T13:T42">IF($C13&gt;$C$9,"b must be less than B,","")</f>
      </c>
      <c r="U13" s="134">
        <f aca="true" t="shared" si="7" ref="U13:U42">IF($D13&gt;$D$9,"Caution, w &gt; W,","")</f>
      </c>
      <c r="V13" s="231"/>
      <c r="W13" s="75"/>
      <c r="X13" s="75"/>
      <c r="Y13" s="75"/>
    </row>
    <row r="14" spans="1:25" ht="12.75">
      <c r="A14" s="122">
        <v>2</v>
      </c>
      <c r="B14" s="75" t="s">
        <v>411</v>
      </c>
      <c r="C14" s="214">
        <v>0.055</v>
      </c>
      <c r="D14" s="138">
        <v>1.646</v>
      </c>
      <c r="E14" s="137"/>
      <c r="F14" s="211" t="s">
        <v>411</v>
      </c>
      <c r="G14" s="100"/>
      <c r="H14" s="123">
        <v>50.00099999997417</v>
      </c>
      <c r="I14" s="124">
        <f t="shared" si="0"/>
        <v>16.16639474999165</v>
      </c>
      <c r="J14" s="77"/>
      <c r="K14" s="125">
        <f t="shared" si="1"/>
        <v>0.945</v>
      </c>
      <c r="L14" s="126">
        <f t="shared" si="2"/>
        <v>0.09053</v>
      </c>
      <c r="M14" s="127">
        <f t="shared" si="3"/>
        <v>0.3233214285714286</v>
      </c>
      <c r="N14" s="128">
        <f t="shared" si="4"/>
        <v>0.3233214285714286</v>
      </c>
      <c r="O14" s="114"/>
      <c r="P14" s="111" t="str">
        <f t="shared" si="5"/>
        <v> </v>
      </c>
      <c r="Q14" s="232"/>
      <c r="R14" s="232"/>
      <c r="S14" s="231"/>
      <c r="T14" s="134">
        <f t="shared" si="6"/>
      </c>
      <c r="U14" s="134">
        <f t="shared" si="7"/>
      </c>
      <c r="V14" s="231"/>
      <c r="W14" s="75"/>
      <c r="X14" s="75"/>
      <c r="Y14" s="75"/>
    </row>
    <row r="15" spans="1:25" ht="12.75">
      <c r="A15" s="122">
        <v>3</v>
      </c>
      <c r="B15" s="75" t="s">
        <v>64</v>
      </c>
      <c r="C15" s="214">
        <v>0.045</v>
      </c>
      <c r="D15" s="138">
        <v>1.444</v>
      </c>
      <c r="E15" s="137"/>
      <c r="F15" s="211" t="s">
        <v>411</v>
      </c>
      <c r="G15" s="100"/>
      <c r="H15" s="123">
        <v>50.00099999997417</v>
      </c>
      <c r="I15" s="124">
        <f t="shared" si="0"/>
        <v>11.603803499994006</v>
      </c>
      <c r="J15" s="77"/>
      <c r="K15" s="125">
        <f t="shared" si="1"/>
        <v>0.955</v>
      </c>
      <c r="L15" s="126">
        <f t="shared" si="2"/>
        <v>0.06498</v>
      </c>
      <c r="M15" s="127">
        <f t="shared" si="3"/>
        <v>0.2320714285714286</v>
      </c>
      <c r="N15" s="128">
        <f t="shared" si="4"/>
        <v>0.2320714285714286</v>
      </c>
      <c r="O15" s="114"/>
      <c r="P15" s="111" t="str">
        <f t="shared" si="5"/>
        <v> </v>
      </c>
      <c r="Q15" s="232"/>
      <c r="R15" s="232"/>
      <c r="S15" s="231"/>
      <c r="T15" s="134">
        <f t="shared" si="6"/>
      </c>
      <c r="U15" s="134">
        <f t="shared" si="7"/>
      </c>
      <c r="V15" s="231"/>
      <c r="W15" s="75"/>
      <c r="X15" s="75"/>
      <c r="Y15" s="75"/>
    </row>
    <row r="16" spans="1:25" ht="12.75">
      <c r="A16" s="122">
        <v>4</v>
      </c>
      <c r="B16" s="210"/>
      <c r="C16" s="212"/>
      <c r="D16" s="210"/>
      <c r="E16" s="137"/>
      <c r="F16" s="139"/>
      <c r="G16" s="100"/>
      <c r="H16" s="123"/>
      <c r="I16" s="124">
        <f t="shared" si="0"/>
      </c>
      <c r="J16" s="77"/>
      <c r="K16" s="125">
        <f t="shared" si="1"/>
      </c>
      <c r="L16" s="126">
        <f t="shared" si="2"/>
      </c>
      <c r="M16" s="127">
        <f t="shared" si="3"/>
      </c>
      <c r="N16" s="128">
        <f t="shared" si="4"/>
      </c>
      <c r="O16" s="114"/>
      <c r="P16" s="111" t="str">
        <f t="shared" si="5"/>
        <v> </v>
      </c>
      <c r="Q16" s="232"/>
      <c r="R16" s="232"/>
      <c r="S16" s="231"/>
      <c r="T16" s="134">
        <f t="shared" si="6"/>
      </c>
      <c r="U16" s="134">
        <f t="shared" si="7"/>
      </c>
      <c r="V16" s="231"/>
      <c r="W16" s="75"/>
      <c r="X16" s="75"/>
      <c r="Y16" s="75"/>
    </row>
    <row r="17" spans="1:25" ht="12.75">
      <c r="A17" s="122">
        <v>5</v>
      </c>
      <c r="B17" s="193"/>
      <c r="C17" s="137"/>
      <c r="D17" s="138"/>
      <c r="E17" s="137"/>
      <c r="F17" s="139"/>
      <c r="G17" s="100"/>
      <c r="H17" s="123"/>
      <c r="I17" s="124">
        <f t="shared" si="0"/>
      </c>
      <c r="J17" s="77"/>
      <c r="K17" s="125">
        <f t="shared" si="1"/>
      </c>
      <c r="L17" s="126">
        <f t="shared" si="2"/>
      </c>
      <c r="M17" s="127">
        <f t="shared" si="3"/>
      </c>
      <c r="N17" s="128">
        <f t="shared" si="4"/>
      </c>
      <c r="O17" s="114"/>
      <c r="P17" s="111" t="str">
        <f t="shared" si="5"/>
        <v> </v>
      </c>
      <c r="Q17" s="232"/>
      <c r="R17" s="232"/>
      <c r="S17" s="231"/>
      <c r="T17" s="134">
        <f t="shared" si="6"/>
      </c>
      <c r="U17" s="134">
        <f t="shared" si="7"/>
      </c>
      <c r="V17" s="231"/>
      <c r="W17" s="75"/>
      <c r="X17" s="75"/>
      <c r="Y17" s="75"/>
    </row>
    <row r="18" spans="1:25" ht="12.75">
      <c r="A18" s="122">
        <v>6</v>
      </c>
      <c r="B18" s="193"/>
      <c r="C18" s="137"/>
      <c r="D18" s="138"/>
      <c r="E18" s="137"/>
      <c r="F18" s="139"/>
      <c r="G18" s="100"/>
      <c r="H18" s="123"/>
      <c r="I18" s="124">
        <f t="shared" si="0"/>
      </c>
      <c r="J18" s="77"/>
      <c r="K18" s="125">
        <f t="shared" si="1"/>
      </c>
      <c r="L18" s="126">
        <f t="shared" si="2"/>
      </c>
      <c r="M18" s="127">
        <f t="shared" si="3"/>
      </c>
      <c r="N18" s="128">
        <f t="shared" si="4"/>
      </c>
      <c r="O18" s="114"/>
      <c r="P18" s="111" t="str">
        <f t="shared" si="5"/>
        <v> </v>
      </c>
      <c r="Q18" s="232"/>
      <c r="R18" s="232"/>
      <c r="S18" s="231"/>
      <c r="T18" s="134">
        <f t="shared" si="6"/>
      </c>
      <c r="U18" s="134">
        <f t="shared" si="7"/>
      </c>
      <c r="V18" s="231"/>
      <c r="W18" s="75"/>
      <c r="X18" s="75"/>
      <c r="Y18" s="75"/>
    </row>
    <row r="19" spans="1:25" ht="12.75">
      <c r="A19" s="122">
        <v>7</v>
      </c>
      <c r="B19" s="193"/>
      <c r="C19" s="137"/>
      <c r="D19" s="138"/>
      <c r="E19" s="137"/>
      <c r="F19" s="139"/>
      <c r="G19" s="100"/>
      <c r="H19" s="123"/>
      <c r="I19" s="124">
        <f t="shared" si="0"/>
      </c>
      <c r="J19" s="77"/>
      <c r="K19" s="125">
        <f t="shared" si="1"/>
      </c>
      <c r="L19" s="126">
        <f t="shared" si="2"/>
      </c>
      <c r="M19" s="127">
        <f t="shared" si="3"/>
      </c>
      <c r="N19" s="128">
        <f t="shared" si="4"/>
      </c>
      <c r="O19" s="114"/>
      <c r="P19" s="111" t="str">
        <f t="shared" si="5"/>
        <v> </v>
      </c>
      <c r="Q19" s="232"/>
      <c r="R19" s="232"/>
      <c r="S19" s="231"/>
      <c r="T19" s="134">
        <f t="shared" si="6"/>
      </c>
      <c r="U19" s="134">
        <f t="shared" si="7"/>
      </c>
      <c r="V19" s="231"/>
      <c r="W19" s="75"/>
      <c r="X19" s="75"/>
      <c r="Y19" s="75"/>
    </row>
    <row r="20" spans="1:25" ht="12.75">
      <c r="A20" s="122">
        <v>8</v>
      </c>
      <c r="B20" s="193"/>
      <c r="C20" s="137"/>
      <c r="D20" s="138"/>
      <c r="E20" s="137"/>
      <c r="F20" s="139"/>
      <c r="G20" s="100"/>
      <c r="H20" s="123"/>
      <c r="I20" s="124">
        <f t="shared" si="0"/>
      </c>
      <c r="J20" s="77"/>
      <c r="K20" s="125">
        <f t="shared" si="1"/>
      </c>
      <c r="L20" s="126">
        <f t="shared" si="2"/>
      </c>
      <c r="M20" s="127">
        <f t="shared" si="3"/>
      </c>
      <c r="N20" s="128">
        <f t="shared" si="4"/>
      </c>
      <c r="O20" s="114"/>
      <c r="P20" s="111" t="str">
        <f t="shared" si="5"/>
        <v> </v>
      </c>
      <c r="Q20" s="232"/>
      <c r="R20" s="232"/>
      <c r="S20" s="231"/>
      <c r="T20" s="134">
        <f t="shared" si="6"/>
      </c>
      <c r="U20" s="134">
        <f t="shared" si="7"/>
      </c>
      <c r="V20" s="231"/>
      <c r="W20" s="75"/>
      <c r="X20" s="75"/>
      <c r="Y20" s="75"/>
    </row>
    <row r="21" spans="1:25" ht="12.75">
      <c r="A21" s="122">
        <v>9</v>
      </c>
      <c r="B21" s="193"/>
      <c r="C21" s="137"/>
      <c r="D21" s="138"/>
      <c r="E21" s="137"/>
      <c r="F21" s="139"/>
      <c r="G21" s="100"/>
      <c r="H21" s="123"/>
      <c r="I21" s="124">
        <f t="shared" si="0"/>
      </c>
      <c r="J21" s="77"/>
      <c r="K21" s="125">
        <f t="shared" si="1"/>
      </c>
      <c r="L21" s="126">
        <f t="shared" si="2"/>
      </c>
      <c r="M21" s="127">
        <f t="shared" si="3"/>
      </c>
      <c r="N21" s="128">
        <f t="shared" si="4"/>
      </c>
      <c r="O21" s="114"/>
      <c r="P21" s="111" t="str">
        <f t="shared" si="5"/>
        <v> </v>
      </c>
      <c r="Q21" s="232"/>
      <c r="R21" s="232"/>
      <c r="S21" s="231"/>
      <c r="T21" s="134">
        <f t="shared" si="6"/>
      </c>
      <c r="U21" s="134">
        <f t="shared" si="7"/>
      </c>
      <c r="V21" s="231"/>
      <c r="W21" s="75"/>
      <c r="X21" s="75"/>
      <c r="Y21" s="75"/>
    </row>
    <row r="22" spans="1:25" ht="12.75">
      <c r="A22" s="122">
        <v>10</v>
      </c>
      <c r="B22" s="193"/>
      <c r="C22" s="137"/>
      <c r="D22" s="138"/>
      <c r="E22" s="137"/>
      <c r="F22" s="139"/>
      <c r="G22" s="100"/>
      <c r="H22" s="123"/>
      <c r="I22" s="124">
        <f t="shared" si="0"/>
      </c>
      <c r="J22" s="77"/>
      <c r="K22" s="125">
        <f t="shared" si="1"/>
      </c>
      <c r="L22" s="126">
        <f t="shared" si="2"/>
      </c>
      <c r="M22" s="127">
        <f t="shared" si="3"/>
      </c>
      <c r="N22" s="128">
        <f t="shared" si="4"/>
      </c>
      <c r="O22" s="114"/>
      <c r="P22" s="111" t="str">
        <f t="shared" si="5"/>
        <v> </v>
      </c>
      <c r="Q22" s="232"/>
      <c r="R22" s="232"/>
      <c r="S22" s="231"/>
      <c r="T22" s="134">
        <f t="shared" si="6"/>
      </c>
      <c r="U22" s="134">
        <f t="shared" si="7"/>
      </c>
      <c r="V22" s="231"/>
      <c r="W22" s="75"/>
      <c r="X22" s="75"/>
      <c r="Y22" s="75"/>
    </row>
    <row r="23" spans="1:25" ht="12.75">
      <c r="A23" s="122">
        <v>11</v>
      </c>
      <c r="B23" s="193"/>
      <c r="C23" s="137"/>
      <c r="D23" s="138"/>
      <c r="E23" s="137"/>
      <c r="F23" s="139"/>
      <c r="G23" s="100"/>
      <c r="H23" s="123"/>
      <c r="I23" s="124">
        <f t="shared" si="0"/>
      </c>
      <c r="J23" s="77"/>
      <c r="K23" s="125">
        <f t="shared" si="1"/>
      </c>
      <c r="L23" s="126">
        <f t="shared" si="2"/>
      </c>
      <c r="M23" s="127">
        <f t="shared" si="3"/>
      </c>
      <c r="N23" s="128">
        <f t="shared" si="4"/>
      </c>
      <c r="O23" s="114"/>
      <c r="P23" s="111" t="str">
        <f t="shared" si="5"/>
        <v> </v>
      </c>
      <c r="Q23" s="232"/>
      <c r="R23" s="232"/>
      <c r="S23" s="231"/>
      <c r="T23" s="134">
        <f t="shared" si="6"/>
      </c>
      <c r="U23" s="134">
        <f t="shared" si="7"/>
      </c>
      <c r="V23" s="231"/>
      <c r="W23" s="75"/>
      <c r="X23" s="75"/>
      <c r="Y23" s="75"/>
    </row>
    <row r="24" spans="1:25" ht="12.75">
      <c r="A24" s="122">
        <v>12</v>
      </c>
      <c r="B24" s="193"/>
      <c r="C24" s="137"/>
      <c r="D24" s="138"/>
      <c r="E24" s="137"/>
      <c r="F24" s="139"/>
      <c r="G24" s="100"/>
      <c r="H24" s="123"/>
      <c r="I24" s="124">
        <f t="shared" si="0"/>
      </c>
      <c r="J24" s="77"/>
      <c r="K24" s="125">
        <f t="shared" si="1"/>
      </c>
      <c r="L24" s="126">
        <f t="shared" si="2"/>
      </c>
      <c r="M24" s="127">
        <f t="shared" si="3"/>
      </c>
      <c r="N24" s="128">
        <f t="shared" si="4"/>
      </c>
      <c r="O24" s="114"/>
      <c r="P24" s="111" t="str">
        <f t="shared" si="5"/>
        <v> </v>
      </c>
      <c r="Q24" s="232"/>
      <c r="R24" s="232"/>
      <c r="S24" s="231"/>
      <c r="T24" s="134">
        <f t="shared" si="6"/>
      </c>
      <c r="U24" s="134">
        <f t="shared" si="7"/>
      </c>
      <c r="V24" s="231"/>
      <c r="W24" s="75"/>
      <c r="X24" s="75"/>
      <c r="Y24" s="75"/>
    </row>
    <row r="25" spans="1:25" ht="12.75">
      <c r="A25" s="122">
        <v>13</v>
      </c>
      <c r="B25" s="193"/>
      <c r="C25" s="137"/>
      <c r="D25" s="138"/>
      <c r="E25" s="137"/>
      <c r="F25" s="139"/>
      <c r="G25" s="100"/>
      <c r="H25" s="123"/>
      <c r="I25" s="124">
        <f t="shared" si="0"/>
      </c>
      <c r="J25" s="77"/>
      <c r="K25" s="125">
        <f t="shared" si="1"/>
      </c>
      <c r="L25" s="126">
        <f t="shared" si="2"/>
      </c>
      <c r="M25" s="127">
        <f t="shared" si="3"/>
      </c>
      <c r="N25" s="128">
        <f t="shared" si="4"/>
      </c>
      <c r="O25" s="114"/>
      <c r="P25" s="111" t="str">
        <f t="shared" si="5"/>
        <v> </v>
      </c>
      <c r="Q25" s="232"/>
      <c r="R25" s="232"/>
      <c r="S25" s="231"/>
      <c r="T25" s="134">
        <f t="shared" si="6"/>
      </c>
      <c r="U25" s="134">
        <f t="shared" si="7"/>
      </c>
      <c r="V25" s="231"/>
      <c r="W25" s="75"/>
      <c r="X25" s="75"/>
      <c r="Y25" s="75"/>
    </row>
    <row r="26" spans="1:25" ht="12.75">
      <c r="A26" s="122">
        <v>14</v>
      </c>
      <c r="B26" s="193"/>
      <c r="C26" s="137"/>
      <c r="D26" s="138"/>
      <c r="E26" s="137"/>
      <c r="F26" s="139"/>
      <c r="G26" s="100"/>
      <c r="H26" s="123"/>
      <c r="I26" s="124">
        <f t="shared" si="0"/>
      </c>
      <c r="J26" s="77"/>
      <c r="K26" s="125">
        <f t="shared" si="1"/>
      </c>
      <c r="L26" s="126">
        <f t="shared" si="2"/>
      </c>
      <c r="M26" s="127">
        <f t="shared" si="3"/>
      </c>
      <c r="N26" s="128">
        <f t="shared" si="4"/>
      </c>
      <c r="O26" s="114"/>
      <c r="P26" s="111" t="str">
        <f t="shared" si="5"/>
        <v> </v>
      </c>
      <c r="Q26" s="232"/>
      <c r="R26" s="232"/>
      <c r="S26" s="231"/>
      <c r="T26" s="134">
        <f t="shared" si="6"/>
      </c>
      <c r="U26" s="134">
        <f t="shared" si="7"/>
      </c>
      <c r="V26" s="231"/>
      <c r="W26" s="75"/>
      <c r="X26" s="75"/>
      <c r="Y26" s="75"/>
    </row>
    <row r="27" spans="1:25" ht="12.75">
      <c r="A27" s="122">
        <v>15</v>
      </c>
      <c r="B27" s="193"/>
      <c r="C27" s="137"/>
      <c r="D27" s="138"/>
      <c r="E27" s="137"/>
      <c r="F27" s="139"/>
      <c r="G27" s="100"/>
      <c r="H27" s="123"/>
      <c r="I27" s="124">
        <f t="shared" si="0"/>
      </c>
      <c r="J27" s="77"/>
      <c r="K27" s="125">
        <f t="shared" si="1"/>
      </c>
      <c r="L27" s="126">
        <f t="shared" si="2"/>
      </c>
      <c r="M27" s="127">
        <f t="shared" si="3"/>
      </c>
      <c r="N27" s="128">
        <f t="shared" si="4"/>
      </c>
      <c r="O27" s="114"/>
      <c r="P27" s="111" t="str">
        <f t="shared" si="5"/>
        <v> </v>
      </c>
      <c r="Q27" s="232"/>
      <c r="R27" s="232"/>
      <c r="S27" s="231"/>
      <c r="T27" s="134">
        <f t="shared" si="6"/>
      </c>
      <c r="U27" s="134">
        <f t="shared" si="7"/>
      </c>
      <c r="V27" s="231"/>
      <c r="W27" s="75"/>
      <c r="X27" s="75"/>
      <c r="Y27" s="75"/>
    </row>
    <row r="28" spans="1:25" ht="12.75">
      <c r="A28" s="122">
        <v>16</v>
      </c>
      <c r="B28" s="193"/>
      <c r="C28" s="137"/>
      <c r="D28" s="138"/>
      <c r="E28" s="137"/>
      <c r="F28" s="139"/>
      <c r="G28" s="100"/>
      <c r="H28" s="123"/>
      <c r="I28" s="124">
        <f t="shared" si="0"/>
      </c>
      <c r="J28" s="77"/>
      <c r="K28" s="125">
        <f t="shared" si="1"/>
      </c>
      <c r="L28" s="126">
        <f t="shared" si="2"/>
      </c>
      <c r="M28" s="125">
        <f t="shared" si="3"/>
      </c>
      <c r="N28" s="128">
        <f t="shared" si="4"/>
      </c>
      <c r="O28" s="114"/>
      <c r="P28" s="111" t="str">
        <f t="shared" si="5"/>
        <v> </v>
      </c>
      <c r="Q28" s="232"/>
      <c r="R28" s="232"/>
      <c r="S28" s="231"/>
      <c r="T28" s="134">
        <f t="shared" si="6"/>
      </c>
      <c r="U28" s="134">
        <f t="shared" si="7"/>
      </c>
      <c r="V28" s="231"/>
      <c r="W28" s="75"/>
      <c r="X28" s="75"/>
      <c r="Y28" s="75"/>
    </row>
    <row r="29" spans="1:25" ht="12.75">
      <c r="A29" s="122">
        <v>17</v>
      </c>
      <c r="B29" s="193"/>
      <c r="C29" s="137"/>
      <c r="D29" s="138"/>
      <c r="E29" s="137"/>
      <c r="F29" s="139"/>
      <c r="G29" s="100"/>
      <c r="H29" s="123"/>
      <c r="I29" s="124">
        <f t="shared" si="0"/>
      </c>
      <c r="J29" s="77"/>
      <c r="K29" s="125">
        <f t="shared" si="1"/>
      </c>
      <c r="L29" s="126">
        <f t="shared" si="2"/>
      </c>
      <c r="M29" s="127">
        <f t="shared" si="3"/>
      </c>
      <c r="N29" s="128">
        <f t="shared" si="4"/>
      </c>
      <c r="O29" s="114"/>
      <c r="P29" s="111" t="str">
        <f t="shared" si="5"/>
        <v> </v>
      </c>
      <c r="Q29" s="232"/>
      <c r="R29" s="232"/>
      <c r="S29" s="231"/>
      <c r="T29" s="134">
        <f t="shared" si="6"/>
      </c>
      <c r="U29" s="134">
        <f t="shared" si="7"/>
      </c>
      <c r="V29" s="231"/>
      <c r="W29" s="75"/>
      <c r="X29" s="75"/>
      <c r="Y29" s="75"/>
    </row>
    <row r="30" spans="1:25" ht="12.75">
      <c r="A30" s="122">
        <v>18</v>
      </c>
      <c r="B30" s="193"/>
      <c r="C30" s="137"/>
      <c r="D30" s="138"/>
      <c r="E30" s="137"/>
      <c r="F30" s="139"/>
      <c r="G30" s="100"/>
      <c r="H30" s="123"/>
      <c r="I30" s="124">
        <f t="shared" si="0"/>
      </c>
      <c r="J30" s="77"/>
      <c r="K30" s="125">
        <f t="shared" si="1"/>
      </c>
      <c r="L30" s="126">
        <f t="shared" si="2"/>
      </c>
      <c r="M30" s="127">
        <f t="shared" si="3"/>
      </c>
      <c r="N30" s="128">
        <f t="shared" si="4"/>
      </c>
      <c r="O30" s="114"/>
      <c r="P30" s="111" t="str">
        <f t="shared" si="5"/>
        <v> </v>
      </c>
      <c r="Q30" s="232"/>
      <c r="R30" s="232"/>
      <c r="S30" s="231"/>
      <c r="T30" s="134">
        <f t="shared" si="6"/>
      </c>
      <c r="U30" s="134">
        <f t="shared" si="7"/>
      </c>
      <c r="V30" s="231"/>
      <c r="W30" s="75"/>
      <c r="X30" s="75"/>
      <c r="Y30" s="75"/>
    </row>
    <row r="31" spans="1:25" ht="12.75">
      <c r="A31" s="122">
        <v>19</v>
      </c>
      <c r="B31" s="193"/>
      <c r="C31" s="137"/>
      <c r="D31" s="138"/>
      <c r="E31" s="137"/>
      <c r="F31" s="139"/>
      <c r="G31" s="100"/>
      <c r="H31" s="123"/>
      <c r="I31" s="124">
        <f t="shared" si="0"/>
      </c>
      <c r="J31" s="77"/>
      <c r="K31" s="125">
        <f t="shared" si="1"/>
      </c>
      <c r="L31" s="126">
        <f t="shared" si="2"/>
      </c>
      <c r="M31" s="127">
        <f t="shared" si="3"/>
      </c>
      <c r="N31" s="128">
        <f t="shared" si="4"/>
      </c>
      <c r="O31" s="114"/>
      <c r="P31" s="111" t="str">
        <f t="shared" si="5"/>
        <v> </v>
      </c>
      <c r="Q31" s="232"/>
      <c r="R31" s="232"/>
      <c r="S31" s="231"/>
      <c r="T31" s="134">
        <f t="shared" si="6"/>
      </c>
      <c r="U31" s="134">
        <f t="shared" si="7"/>
      </c>
      <c r="V31" s="231"/>
      <c r="W31" s="75"/>
      <c r="X31" s="75"/>
      <c r="Y31" s="75"/>
    </row>
    <row r="32" spans="1:25" ht="12.75">
      <c r="A32" s="122">
        <v>20</v>
      </c>
      <c r="B32" s="193"/>
      <c r="C32" s="137"/>
      <c r="D32" s="138"/>
      <c r="E32" s="137"/>
      <c r="F32" s="139"/>
      <c r="G32" s="100"/>
      <c r="H32" s="123"/>
      <c r="I32" s="124">
        <f t="shared" si="0"/>
      </c>
      <c r="J32" s="77"/>
      <c r="K32" s="125">
        <f t="shared" si="1"/>
      </c>
      <c r="L32" s="126">
        <f t="shared" si="2"/>
      </c>
      <c r="M32" s="127">
        <f t="shared" si="3"/>
      </c>
      <c r="N32" s="128">
        <f t="shared" si="4"/>
      </c>
      <c r="O32" s="114"/>
      <c r="P32" s="111" t="str">
        <f t="shared" si="5"/>
        <v> </v>
      </c>
      <c r="Q32" s="232"/>
      <c r="R32" s="232"/>
      <c r="S32" s="231"/>
      <c r="T32" s="134">
        <f t="shared" si="6"/>
      </c>
      <c r="U32" s="134">
        <f t="shared" si="7"/>
      </c>
      <c r="V32" s="231"/>
      <c r="W32" s="75"/>
      <c r="X32" s="75"/>
      <c r="Y32" s="75"/>
    </row>
    <row r="33" spans="1:25" ht="12.75">
      <c r="A33" s="122">
        <v>21</v>
      </c>
      <c r="B33" s="193"/>
      <c r="C33" s="137"/>
      <c r="D33" s="138"/>
      <c r="E33" s="137"/>
      <c r="F33" s="139"/>
      <c r="G33" s="100"/>
      <c r="H33" s="123"/>
      <c r="I33" s="124">
        <f t="shared" si="0"/>
      </c>
      <c r="J33" s="77"/>
      <c r="K33" s="125">
        <f t="shared" si="1"/>
      </c>
      <c r="L33" s="126">
        <f t="shared" si="2"/>
      </c>
      <c r="M33" s="127">
        <f t="shared" si="3"/>
      </c>
      <c r="N33" s="128">
        <f t="shared" si="4"/>
      </c>
      <c r="O33" s="114"/>
      <c r="P33" s="111" t="str">
        <f t="shared" si="5"/>
        <v> </v>
      </c>
      <c r="Q33" s="232"/>
      <c r="R33" s="232"/>
      <c r="S33" s="231"/>
      <c r="T33" s="134">
        <f t="shared" si="6"/>
      </c>
      <c r="U33" s="134">
        <f t="shared" si="7"/>
      </c>
      <c r="V33" s="231"/>
      <c r="W33" s="75"/>
      <c r="X33" s="75"/>
      <c r="Y33" s="75"/>
    </row>
    <row r="34" spans="1:25" ht="12.75">
      <c r="A34" s="122">
        <v>22</v>
      </c>
      <c r="B34" s="193"/>
      <c r="C34" s="137"/>
      <c r="D34" s="138"/>
      <c r="E34" s="137"/>
      <c r="F34" s="139"/>
      <c r="G34" s="100"/>
      <c r="H34" s="123"/>
      <c r="I34" s="124">
        <f t="shared" si="0"/>
      </c>
      <c r="J34" s="77"/>
      <c r="K34" s="125">
        <f t="shared" si="1"/>
      </c>
      <c r="L34" s="126">
        <f t="shared" si="2"/>
      </c>
      <c r="M34" s="127">
        <f t="shared" si="3"/>
      </c>
      <c r="N34" s="128">
        <f t="shared" si="4"/>
      </c>
      <c r="O34" s="114"/>
      <c r="P34" s="111" t="str">
        <f t="shared" si="5"/>
        <v> </v>
      </c>
      <c r="Q34" s="232"/>
      <c r="R34" s="232"/>
      <c r="S34" s="231"/>
      <c r="T34" s="134">
        <f t="shared" si="6"/>
      </c>
      <c r="U34" s="134">
        <f t="shared" si="7"/>
      </c>
      <c r="V34" s="231"/>
      <c r="W34" s="75"/>
      <c r="X34" s="75"/>
      <c r="Y34" s="75"/>
    </row>
    <row r="35" spans="1:25" ht="12.75">
      <c r="A35" s="122">
        <v>23</v>
      </c>
      <c r="B35" s="193"/>
      <c r="C35" s="137"/>
      <c r="D35" s="138"/>
      <c r="E35" s="137"/>
      <c r="F35" s="139"/>
      <c r="G35" s="100"/>
      <c r="H35" s="123"/>
      <c r="I35" s="124">
        <f t="shared" si="0"/>
      </c>
      <c r="J35" s="77"/>
      <c r="K35" s="125">
        <f t="shared" si="1"/>
      </c>
      <c r="L35" s="126">
        <f t="shared" si="2"/>
      </c>
      <c r="M35" s="127">
        <f t="shared" si="3"/>
      </c>
      <c r="N35" s="128">
        <f t="shared" si="4"/>
      </c>
      <c r="O35" s="114"/>
      <c r="P35" s="111" t="str">
        <f t="shared" si="5"/>
        <v> </v>
      </c>
      <c r="Q35" s="232"/>
      <c r="R35" s="232"/>
      <c r="S35" s="231"/>
      <c r="T35" s="134">
        <f t="shared" si="6"/>
      </c>
      <c r="U35" s="134">
        <f t="shared" si="7"/>
      </c>
      <c r="V35" s="231"/>
      <c r="W35" s="75"/>
      <c r="X35" s="75"/>
      <c r="Y35" s="75"/>
    </row>
    <row r="36" spans="1:25" ht="12.75">
      <c r="A36" s="122">
        <v>24</v>
      </c>
      <c r="B36" s="193"/>
      <c r="C36" s="137"/>
      <c r="D36" s="138"/>
      <c r="E36" s="137"/>
      <c r="F36" s="139"/>
      <c r="G36" s="100"/>
      <c r="H36" s="123"/>
      <c r="I36" s="124">
        <f t="shared" si="0"/>
      </c>
      <c r="J36" s="77"/>
      <c r="K36" s="125">
        <f t="shared" si="1"/>
      </c>
      <c r="L36" s="126">
        <f t="shared" si="2"/>
      </c>
      <c r="M36" s="127">
        <f t="shared" si="3"/>
      </c>
      <c r="N36" s="128">
        <f t="shared" si="4"/>
      </c>
      <c r="O36" s="114"/>
      <c r="P36" s="111" t="str">
        <f t="shared" si="5"/>
        <v> </v>
      </c>
      <c r="Q36" s="232"/>
      <c r="R36" s="232"/>
      <c r="S36" s="231"/>
      <c r="T36" s="134">
        <f t="shared" si="6"/>
      </c>
      <c r="U36" s="134">
        <f t="shared" si="7"/>
      </c>
      <c r="V36" s="231"/>
      <c r="W36" s="75"/>
      <c r="X36" s="75"/>
      <c r="Y36" s="75"/>
    </row>
    <row r="37" spans="1:25" ht="12.75">
      <c r="A37" s="122">
        <v>25</v>
      </c>
      <c r="B37" s="193"/>
      <c r="C37" s="137"/>
      <c r="D37" s="138"/>
      <c r="E37" s="137"/>
      <c r="F37" s="139"/>
      <c r="G37" s="100"/>
      <c r="H37" s="123"/>
      <c r="I37" s="124">
        <f t="shared" si="0"/>
      </c>
      <c r="J37" s="77"/>
      <c r="K37" s="125">
        <f t="shared" si="1"/>
      </c>
      <c r="L37" s="126">
        <f t="shared" si="2"/>
      </c>
      <c r="M37" s="127">
        <f t="shared" si="3"/>
      </c>
      <c r="N37" s="128">
        <f t="shared" si="4"/>
      </c>
      <c r="O37" s="114"/>
      <c r="P37" s="111" t="str">
        <f t="shared" si="5"/>
        <v> </v>
      </c>
      <c r="Q37" s="232"/>
      <c r="R37" s="232"/>
      <c r="S37" s="231"/>
      <c r="T37" s="134">
        <f t="shared" si="6"/>
      </c>
      <c r="U37" s="134">
        <f t="shared" si="7"/>
      </c>
      <c r="V37" s="231"/>
      <c r="W37" s="75"/>
      <c r="X37" s="75"/>
      <c r="Y37" s="75"/>
    </row>
    <row r="38" spans="1:25" ht="12.75">
      <c r="A38" s="122">
        <v>26</v>
      </c>
      <c r="B38" s="193"/>
      <c r="C38" s="137"/>
      <c r="D38" s="138"/>
      <c r="E38" s="137"/>
      <c r="F38" s="139"/>
      <c r="G38" s="100"/>
      <c r="H38" s="123"/>
      <c r="I38" s="124">
        <f t="shared" si="0"/>
      </c>
      <c r="J38" s="77"/>
      <c r="K38" s="125">
        <f t="shared" si="1"/>
      </c>
      <c r="L38" s="126">
        <f t="shared" si="2"/>
      </c>
      <c r="M38" s="127">
        <f t="shared" si="3"/>
      </c>
      <c r="N38" s="128">
        <f t="shared" si="4"/>
      </c>
      <c r="O38" s="114"/>
      <c r="P38" s="111" t="str">
        <f t="shared" si="5"/>
        <v> </v>
      </c>
      <c r="Q38" s="232"/>
      <c r="R38" s="232"/>
      <c r="S38" s="231"/>
      <c r="T38" s="134">
        <f t="shared" si="6"/>
      </c>
      <c r="U38" s="134">
        <f t="shared" si="7"/>
      </c>
      <c r="V38" s="231"/>
      <c r="W38" s="75"/>
      <c r="X38" s="75"/>
      <c r="Y38" s="75"/>
    </row>
    <row r="39" spans="1:25" ht="12.75">
      <c r="A39" s="122">
        <v>27</v>
      </c>
      <c r="B39" s="193"/>
      <c r="C39" s="137"/>
      <c r="D39" s="138"/>
      <c r="E39" s="137"/>
      <c r="F39" s="139"/>
      <c r="G39" s="100"/>
      <c r="H39" s="123"/>
      <c r="I39" s="124">
        <f t="shared" si="0"/>
      </c>
      <c r="J39" s="77"/>
      <c r="K39" s="125">
        <f t="shared" si="1"/>
      </c>
      <c r="L39" s="126">
        <f t="shared" si="2"/>
      </c>
      <c r="M39" s="127">
        <f t="shared" si="3"/>
      </c>
      <c r="N39" s="128">
        <f t="shared" si="4"/>
      </c>
      <c r="O39" s="114"/>
      <c r="P39" s="111" t="str">
        <f t="shared" si="5"/>
        <v> </v>
      </c>
      <c r="Q39" s="232"/>
      <c r="R39" s="232"/>
      <c r="S39" s="231"/>
      <c r="T39" s="134">
        <f t="shared" si="6"/>
      </c>
      <c r="U39" s="134">
        <f t="shared" si="7"/>
      </c>
      <c r="V39" s="231"/>
      <c r="W39" s="75"/>
      <c r="X39" s="75"/>
      <c r="Y39" s="75"/>
    </row>
    <row r="40" spans="1:25" ht="12.75">
      <c r="A40" s="122">
        <v>28</v>
      </c>
      <c r="B40" s="193"/>
      <c r="C40" s="137"/>
      <c r="D40" s="138"/>
      <c r="E40" s="137"/>
      <c r="F40" s="139"/>
      <c r="G40" s="100"/>
      <c r="H40" s="123"/>
      <c r="I40" s="124">
        <f t="shared" si="0"/>
      </c>
      <c r="J40" s="77"/>
      <c r="K40" s="125">
        <f t="shared" si="1"/>
      </c>
      <c r="L40" s="126">
        <f t="shared" si="2"/>
      </c>
      <c r="M40" s="127">
        <f t="shared" si="3"/>
      </c>
      <c r="N40" s="128">
        <f t="shared" si="4"/>
      </c>
      <c r="O40" s="114"/>
      <c r="P40" s="111" t="str">
        <f t="shared" si="5"/>
        <v> </v>
      </c>
      <c r="Q40" s="232"/>
      <c r="R40" s="232"/>
      <c r="S40" s="231"/>
      <c r="T40" s="134">
        <f t="shared" si="6"/>
      </c>
      <c r="U40" s="134">
        <f t="shared" si="7"/>
      </c>
      <c r="V40" s="231"/>
      <c r="W40" s="75"/>
      <c r="X40" s="75"/>
      <c r="Y40" s="75"/>
    </row>
    <row r="41" spans="1:25" ht="12.75">
      <c r="A41" s="122">
        <v>29</v>
      </c>
      <c r="B41" s="193"/>
      <c r="C41" s="137"/>
      <c r="D41" s="138"/>
      <c r="E41" s="137"/>
      <c r="F41" s="139"/>
      <c r="G41" s="100"/>
      <c r="H41" s="123"/>
      <c r="I41" s="124">
        <f t="shared" si="0"/>
      </c>
      <c r="J41" s="77"/>
      <c r="K41" s="125">
        <f t="shared" si="1"/>
      </c>
      <c r="L41" s="126">
        <f t="shared" si="2"/>
      </c>
      <c r="M41" s="127">
        <f t="shared" si="3"/>
      </c>
      <c r="N41" s="128">
        <f t="shared" si="4"/>
      </c>
      <c r="O41" s="114"/>
      <c r="P41" s="111" t="str">
        <f t="shared" si="5"/>
        <v> </v>
      </c>
      <c r="Q41" s="232"/>
      <c r="R41" s="232"/>
      <c r="S41" s="231"/>
      <c r="T41" s="134">
        <f t="shared" si="6"/>
      </c>
      <c r="U41" s="134">
        <f t="shared" si="7"/>
      </c>
      <c r="V41" s="231"/>
      <c r="W41" s="75"/>
      <c r="X41" s="75"/>
      <c r="Y41" s="75"/>
    </row>
    <row r="42" spans="1:25" ht="13.5" thickBot="1">
      <c r="A42" s="122">
        <v>30</v>
      </c>
      <c r="B42" s="193"/>
      <c r="C42" s="137"/>
      <c r="D42" s="138"/>
      <c r="E42" s="137"/>
      <c r="F42" s="139"/>
      <c r="G42" s="100"/>
      <c r="H42" s="123"/>
      <c r="I42" s="124">
        <f t="shared" si="0"/>
      </c>
      <c r="J42" s="77"/>
      <c r="K42" s="125">
        <f t="shared" si="1"/>
      </c>
      <c r="L42" s="126">
        <f t="shared" si="2"/>
      </c>
      <c r="M42" s="127">
        <f t="shared" si="3"/>
      </c>
      <c r="N42" s="128">
        <f t="shared" si="4"/>
      </c>
      <c r="O42" s="114"/>
      <c r="P42" s="111" t="str">
        <f t="shared" si="5"/>
        <v> </v>
      </c>
      <c r="Q42" s="232"/>
      <c r="R42" s="232"/>
      <c r="S42" s="231"/>
      <c r="T42" s="134">
        <f t="shared" si="6"/>
      </c>
      <c r="U42" s="134">
        <f t="shared" si="7"/>
      </c>
      <c r="V42" s="231"/>
      <c r="W42" s="75"/>
      <c r="X42" s="75"/>
      <c r="Y42" s="75"/>
    </row>
    <row r="43" spans="1:25" ht="12.75">
      <c r="A43" s="129"/>
      <c r="B43" s="91" t="s">
        <v>412</v>
      </c>
      <c r="C43" s="92"/>
      <c r="D43" s="92"/>
      <c r="E43" s="93">
        <f>SUM(C13:C42)/C9</f>
        <v>1.6499999999999997</v>
      </c>
      <c r="F43" s="77"/>
      <c r="G43" s="77"/>
      <c r="H43" s="94" t="s">
        <v>413</v>
      </c>
      <c r="I43" s="95">
        <f>SUM(I13:I42)/N43</f>
        <v>31.756511363419673</v>
      </c>
      <c r="J43" s="77"/>
      <c r="K43" s="96" t="s">
        <v>414</v>
      </c>
      <c r="L43" s="97">
        <f>SUM(L13:L42)</f>
        <v>0.280505</v>
      </c>
      <c r="M43" s="98"/>
      <c r="N43" s="99">
        <f>SUM(N13:N42)</f>
        <v>1.0018035714285716</v>
      </c>
      <c r="O43" s="114"/>
      <c r="P43" s="111"/>
      <c r="Q43" s="75"/>
      <c r="R43" s="75"/>
      <c r="S43" s="75"/>
      <c r="T43" s="231"/>
      <c r="U43" s="231"/>
      <c r="V43" s="231"/>
      <c r="W43" s="75"/>
      <c r="X43" s="75"/>
      <c r="Y43" s="75"/>
    </row>
    <row r="44" spans="1:25" ht="12.75">
      <c r="A44" s="130"/>
      <c r="B44" s="77"/>
      <c r="C44" s="86" t="s">
        <v>415</v>
      </c>
      <c r="D44" s="86"/>
      <c r="E44" s="77">
        <f>COUNTIF(B13:B42,"&lt;&gt;")</f>
        <v>3</v>
      </c>
      <c r="F44" s="77"/>
      <c r="G44" s="77"/>
      <c r="H44" s="131" t="s">
        <v>416</v>
      </c>
      <c r="I44" s="195">
        <v>0</v>
      </c>
      <c r="J44" s="77"/>
      <c r="K44" s="132"/>
      <c r="L44" s="132"/>
      <c r="M44" s="119"/>
      <c r="N44" s="133"/>
      <c r="O44" s="114"/>
      <c r="P44" s="111"/>
      <c r="Q44" s="75"/>
      <c r="R44" s="75"/>
      <c r="S44" s="75"/>
      <c r="T44" s="231"/>
      <c r="U44" s="231"/>
      <c r="V44" s="231"/>
      <c r="W44" s="75"/>
      <c r="X44" s="75"/>
      <c r="Y44" s="75"/>
    </row>
    <row r="45" spans="1:25" ht="12.75">
      <c r="A45" s="130"/>
      <c r="B45" s="77"/>
      <c r="C45" s="86"/>
      <c r="D45" s="86"/>
      <c r="E45" s="77"/>
      <c r="F45" s="77"/>
      <c r="G45" s="77"/>
      <c r="H45" s="131" t="s">
        <v>417</v>
      </c>
      <c r="I45" s="123">
        <f>IF(I44&gt;0,I44,I43)</f>
        <v>31.756511363419673</v>
      </c>
      <c r="J45" s="77"/>
      <c r="K45" s="132"/>
      <c r="L45" s="132"/>
      <c r="M45" s="119"/>
      <c r="N45" s="133"/>
      <c r="O45" s="114"/>
      <c r="P45" s="111"/>
      <c r="Q45" s="75"/>
      <c r="R45" s="75"/>
      <c r="S45" s="75"/>
      <c r="T45" s="231"/>
      <c r="U45" s="231"/>
      <c r="V45" s="231"/>
      <c r="W45" s="75"/>
      <c r="X45" s="75"/>
      <c r="Y45" s="75"/>
    </row>
    <row r="46" spans="1:25" ht="12.75">
      <c r="A46" s="111"/>
      <c r="B46" s="100"/>
      <c r="C46" s="100"/>
      <c r="D46" s="100"/>
      <c r="E46" s="100"/>
      <c r="F46" s="100"/>
      <c r="G46" s="100"/>
      <c r="H46" s="100"/>
      <c r="I46" s="100"/>
      <c r="J46" s="100"/>
      <c r="K46" s="134"/>
      <c r="L46" s="134"/>
      <c r="M46" s="134"/>
      <c r="N46" s="134"/>
      <c r="O46" s="114"/>
      <c r="P46" s="111"/>
      <c r="Q46" s="75"/>
      <c r="R46" s="75"/>
      <c r="S46" s="75"/>
      <c r="T46" s="231"/>
      <c r="U46" s="231"/>
      <c r="V46" s="231"/>
      <c r="W46" s="75"/>
      <c r="X46" s="75"/>
      <c r="Y46" s="75"/>
    </row>
    <row r="47" spans="1:25" ht="12.75">
      <c r="A47" s="135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36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15" ht="15">
      <c r="A50" s="245"/>
      <c r="B50" s="11"/>
      <c r="C50" s="246"/>
      <c r="D50" s="246"/>
      <c r="E50" s="246"/>
      <c r="F50" s="246"/>
      <c r="G50" s="246"/>
      <c r="H50" s="246"/>
      <c r="I50" s="246"/>
      <c r="J50" s="246"/>
      <c r="K50" s="246"/>
      <c r="L50" s="11"/>
      <c r="M50" s="11"/>
      <c r="N50" s="11"/>
      <c r="O50" s="11"/>
    </row>
    <row r="51" spans="1:23" ht="15.75" thickBot="1">
      <c r="A51" s="70"/>
      <c r="B51" s="13"/>
      <c r="C51" s="13"/>
      <c r="D51" s="13"/>
      <c r="E51" s="13"/>
      <c r="F51" s="22"/>
      <c r="G51" s="13"/>
      <c r="H51" s="13"/>
      <c r="I51" s="13"/>
      <c r="J51" s="13"/>
      <c r="K51" s="13"/>
      <c r="L51" s="1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ht="15">
      <c r="B52" s="6"/>
      <c r="C52" s="54"/>
      <c r="D52" s="46" t="s">
        <v>418</v>
      </c>
      <c r="E52" s="7"/>
      <c r="F52" s="46" t="s">
        <v>419</v>
      </c>
      <c r="G52" s="46"/>
      <c r="H52" s="46" t="s">
        <v>420</v>
      </c>
      <c r="I52" s="46"/>
      <c r="J52" s="46"/>
      <c r="K52" s="46"/>
      <c r="L52" s="47" t="s">
        <v>421</v>
      </c>
      <c r="M52" s="46"/>
      <c r="N52" s="46"/>
      <c r="O52" s="46"/>
      <c r="P52" s="46" t="s">
        <v>422</v>
      </c>
      <c r="Q52" s="48"/>
      <c r="R52" s="46" t="s">
        <v>423</v>
      </c>
      <c r="S52" s="49"/>
      <c r="T52" s="50"/>
      <c r="U52" s="51"/>
      <c r="V52" s="52" t="s">
        <v>424</v>
      </c>
      <c r="W52" s="53"/>
    </row>
    <row r="53" spans="2:23" ht="15">
      <c r="B53" s="6"/>
      <c r="C53" s="54"/>
      <c r="D53" s="54"/>
      <c r="F53" s="54"/>
      <c r="G53" s="55"/>
      <c r="H53" s="46" t="s">
        <v>425</v>
      </c>
      <c r="I53" s="46"/>
      <c r="J53" s="46" t="s">
        <v>426</v>
      </c>
      <c r="K53" s="46"/>
      <c r="L53" s="47" t="s">
        <v>427</v>
      </c>
      <c r="M53" s="46"/>
      <c r="N53" s="55" t="s">
        <v>428</v>
      </c>
      <c r="O53" s="56"/>
      <c r="P53" s="46" t="s">
        <v>429</v>
      </c>
      <c r="Q53" s="48"/>
      <c r="R53" s="46" t="s">
        <v>430</v>
      </c>
      <c r="S53" s="49"/>
      <c r="T53" s="49" t="s">
        <v>431</v>
      </c>
      <c r="U53" s="49"/>
      <c r="V53" s="57"/>
      <c r="W53" s="57"/>
    </row>
    <row r="54" spans="1:23" ht="12.75" thickBot="1">
      <c r="A54" s="13"/>
      <c r="B54" s="20"/>
      <c r="C54" s="13"/>
      <c r="D54" s="21"/>
      <c r="E54" s="37"/>
      <c r="F54" s="21" t="s">
        <v>432</v>
      </c>
      <c r="G54" s="37" t="s">
        <v>433</v>
      </c>
      <c r="H54" s="21" t="s">
        <v>432</v>
      </c>
      <c r="I54" s="37" t="s">
        <v>433</v>
      </c>
      <c r="J54" s="21" t="s">
        <v>432</v>
      </c>
      <c r="K54" s="37" t="s">
        <v>433</v>
      </c>
      <c r="L54" s="36" t="s">
        <v>432</v>
      </c>
      <c r="M54" s="37" t="s">
        <v>433</v>
      </c>
      <c r="N54" s="21" t="s">
        <v>432</v>
      </c>
      <c r="O54" s="37" t="s">
        <v>433</v>
      </c>
      <c r="P54" s="21" t="s">
        <v>432</v>
      </c>
      <c r="Q54" s="38" t="s">
        <v>433</v>
      </c>
      <c r="R54" s="21" t="s">
        <v>432</v>
      </c>
      <c r="S54" s="37" t="s">
        <v>433</v>
      </c>
      <c r="T54" s="21" t="s">
        <v>432</v>
      </c>
      <c r="U54" s="37" t="s">
        <v>433</v>
      </c>
      <c r="V54" s="21" t="s">
        <v>432</v>
      </c>
      <c r="W54" s="37" t="s">
        <v>433</v>
      </c>
    </row>
    <row r="55" spans="1:23" ht="12">
      <c r="A55" s="32">
        <v>1</v>
      </c>
      <c r="B55" t="s">
        <v>63</v>
      </c>
      <c r="E55" s="206"/>
      <c r="F55" s="206">
        <v>0.065</v>
      </c>
      <c r="G55" s="250">
        <v>0.06573019326789986</v>
      </c>
      <c r="H55" s="12"/>
      <c r="I55" s="206">
        <v>0.5804042619236728</v>
      </c>
      <c r="J55" s="12"/>
      <c r="K55" s="206">
        <v>0.08211336402598764</v>
      </c>
      <c r="L55" s="62">
        <v>1.923</v>
      </c>
      <c r="M55" s="63">
        <v>1.901637493907124</v>
      </c>
      <c r="N55" s="2"/>
      <c r="O55" s="63">
        <v>3.5966108242903463</v>
      </c>
      <c r="P55" s="74"/>
      <c r="Q55" s="66"/>
      <c r="R55" s="25"/>
      <c r="S55" s="73">
        <v>0.39759658750999494</v>
      </c>
      <c r="T55" s="35"/>
      <c r="U55" s="67">
        <v>1.3097616457054468</v>
      </c>
      <c r="V55" s="34"/>
      <c r="W55" s="206">
        <v>0.5598911678504366</v>
      </c>
    </row>
    <row r="56" spans="1:23" ht="12">
      <c r="A56" s="32">
        <v>2</v>
      </c>
      <c r="B56" t="s">
        <v>411</v>
      </c>
      <c r="E56" s="206"/>
      <c r="F56" s="206">
        <v>0.055</v>
      </c>
      <c r="G56" s="250">
        <v>0.05378949229894181</v>
      </c>
      <c r="H56" s="12"/>
      <c r="I56" s="206">
        <v>0.6300988474007316</v>
      </c>
      <c r="J56" s="12"/>
      <c r="K56" s="206">
        <v>0.04779045818400263</v>
      </c>
      <c r="L56" s="62">
        <v>1.646</v>
      </c>
      <c r="M56" s="63">
        <v>1.6830424703930693</v>
      </c>
      <c r="N56" s="2"/>
      <c r="O56" s="63">
        <v>3.9181747752180183</v>
      </c>
      <c r="P56" s="74"/>
      <c r="Q56" s="66"/>
      <c r="R56" s="25"/>
      <c r="S56" s="73">
        <v>0.3269884406628263</v>
      </c>
      <c r="T56" s="35"/>
      <c r="U56" s="67">
        <v>1.204614587864648</v>
      </c>
      <c r="V56" s="34"/>
      <c r="W56" s="206">
        <v>0.5088850078728976</v>
      </c>
    </row>
    <row r="57" spans="1:23" ht="12">
      <c r="A57" s="32">
        <v>3</v>
      </c>
      <c r="B57" t="s">
        <v>64</v>
      </c>
      <c r="E57" s="206"/>
      <c r="F57" s="206">
        <v>0.045</v>
      </c>
      <c r="G57" s="206">
        <v>0.042971060536237005</v>
      </c>
      <c r="H57" s="12"/>
      <c r="I57" s="206">
        <v>0.6811407755609663</v>
      </c>
      <c r="J57" s="12"/>
      <c r="K57" s="206">
        <v>0.024199336560749407</v>
      </c>
      <c r="L57" s="62">
        <v>1.444</v>
      </c>
      <c r="M57" s="63">
        <v>1.5121805044863414</v>
      </c>
      <c r="N57" s="2"/>
      <c r="O57" s="63">
        <v>4.232479290785542</v>
      </c>
      <c r="P57" s="74"/>
      <c r="Q57" s="66"/>
      <c r="R57" s="25"/>
      <c r="S57" s="73">
        <v>0.2796135303720636</v>
      </c>
      <c r="T57" s="35"/>
      <c r="U57" s="67">
        <v>1.140446193315665</v>
      </c>
      <c r="V57" s="34"/>
      <c r="W57" s="206">
        <v>0.45537731922674823</v>
      </c>
    </row>
    <row r="58" spans="1:23" ht="12">
      <c r="A58" s="32">
        <v>4</v>
      </c>
      <c r="E58" s="206"/>
      <c r="F58" s="206"/>
      <c r="G58" s="206"/>
      <c r="H58" s="12"/>
      <c r="I58" s="206"/>
      <c r="J58" s="12"/>
      <c r="K58" s="206"/>
      <c r="L58" s="62"/>
      <c r="M58" s="63"/>
      <c r="N58" s="2"/>
      <c r="O58" s="63"/>
      <c r="P58" s="74"/>
      <c r="Q58" s="66"/>
      <c r="R58" s="25"/>
      <c r="S58" s="73"/>
      <c r="T58" s="35"/>
      <c r="U58" s="67"/>
      <c r="V58" s="34"/>
      <c r="W58" s="206"/>
    </row>
    <row r="59" spans="1:23" ht="12">
      <c r="A59" s="32">
        <v>5</v>
      </c>
      <c r="E59" s="206"/>
      <c r="F59" s="206"/>
      <c r="G59" s="206"/>
      <c r="H59" s="12"/>
      <c r="I59" s="206"/>
      <c r="J59" s="12"/>
      <c r="K59" s="206"/>
      <c r="L59" s="62"/>
      <c r="M59" s="63"/>
      <c r="N59" s="2"/>
      <c r="O59" s="63"/>
      <c r="P59" s="74"/>
      <c r="Q59" s="66"/>
      <c r="R59" s="25"/>
      <c r="S59" s="73"/>
      <c r="T59" s="35"/>
      <c r="U59" s="67"/>
      <c r="V59" s="34"/>
      <c r="W59" s="206"/>
    </row>
    <row r="60" spans="1:23" ht="12">
      <c r="A60" s="32">
        <v>6</v>
      </c>
      <c r="E60" s="206"/>
      <c r="F60" s="206"/>
      <c r="G60" s="206"/>
      <c r="H60" s="12"/>
      <c r="I60" s="206"/>
      <c r="J60" s="12"/>
      <c r="K60" s="206"/>
      <c r="L60" s="62"/>
      <c r="M60" s="63"/>
      <c r="N60" s="2"/>
      <c r="O60" s="63"/>
      <c r="P60" s="74"/>
      <c r="Q60" s="66"/>
      <c r="R60" s="25"/>
      <c r="S60" s="73"/>
      <c r="T60" s="35"/>
      <c r="U60" s="67"/>
      <c r="V60" s="34"/>
      <c r="W60" s="206"/>
    </row>
    <row r="61" spans="1:23" ht="12">
      <c r="A61" s="32">
        <v>7</v>
      </c>
      <c r="E61" s="206"/>
      <c r="F61" s="206"/>
      <c r="G61" s="206"/>
      <c r="H61" s="12"/>
      <c r="I61" s="206"/>
      <c r="J61" s="12"/>
      <c r="K61" s="206"/>
      <c r="L61" s="62"/>
      <c r="M61" s="63"/>
      <c r="N61" s="2"/>
      <c r="O61" s="63"/>
      <c r="P61" s="74"/>
      <c r="Q61" s="66"/>
      <c r="R61" s="25"/>
      <c r="S61" s="73"/>
      <c r="T61" s="35"/>
      <c r="U61" s="67"/>
      <c r="V61" s="34"/>
      <c r="W61" s="206"/>
    </row>
    <row r="62" spans="1:23" ht="12">
      <c r="A62" s="32">
        <v>8</v>
      </c>
      <c r="E62" s="206"/>
      <c r="F62" s="206"/>
      <c r="G62" s="206"/>
      <c r="H62" s="12"/>
      <c r="I62" s="206"/>
      <c r="J62" s="12"/>
      <c r="K62" s="206"/>
      <c r="L62" s="62"/>
      <c r="M62" s="63"/>
      <c r="N62" s="2"/>
      <c r="O62" s="63"/>
      <c r="P62" s="74"/>
      <c r="Q62" s="66"/>
      <c r="R62" s="25"/>
      <c r="S62" s="73"/>
      <c r="T62" s="35"/>
      <c r="U62" s="67"/>
      <c r="V62" s="34"/>
      <c r="W62" s="206"/>
    </row>
    <row r="63" spans="1:23" ht="12">
      <c r="A63" s="32">
        <v>9</v>
      </c>
      <c r="E63" s="206"/>
      <c r="F63" s="206"/>
      <c r="G63" s="206"/>
      <c r="H63" s="12"/>
      <c r="I63" s="206"/>
      <c r="J63" s="12"/>
      <c r="K63" s="206"/>
      <c r="L63" s="62"/>
      <c r="M63" s="63"/>
      <c r="N63" s="2"/>
      <c r="O63" s="63"/>
      <c r="P63" s="74"/>
      <c r="Q63" s="66"/>
      <c r="R63" s="25"/>
      <c r="S63" s="73"/>
      <c r="T63" s="35"/>
      <c r="U63" s="67"/>
      <c r="V63" s="34"/>
      <c r="W63" s="206"/>
    </row>
    <row r="64" spans="1:23" ht="12">
      <c r="A64" s="32">
        <v>10</v>
      </c>
      <c r="E64" s="206"/>
      <c r="F64" s="206"/>
      <c r="G64" s="206"/>
      <c r="H64" s="12"/>
      <c r="I64" s="206"/>
      <c r="J64" s="12"/>
      <c r="K64" s="206"/>
      <c r="L64" s="62"/>
      <c r="M64" s="63"/>
      <c r="N64" s="2"/>
      <c r="O64" s="63"/>
      <c r="P64" s="74"/>
      <c r="Q64" s="66"/>
      <c r="R64" s="25"/>
      <c r="S64" s="73"/>
      <c r="T64" s="35"/>
      <c r="U64" s="67"/>
      <c r="V64" s="34"/>
      <c r="W64" s="206"/>
    </row>
    <row r="65" spans="1:23" ht="12">
      <c r="A65" s="32">
        <v>11</v>
      </c>
      <c r="E65" s="206"/>
      <c r="F65" s="206"/>
      <c r="G65" s="206"/>
      <c r="H65" s="12"/>
      <c r="I65" s="206"/>
      <c r="J65" s="12"/>
      <c r="K65" s="206"/>
      <c r="L65" s="62"/>
      <c r="M65" s="63"/>
      <c r="N65" s="2"/>
      <c r="O65" s="63"/>
      <c r="P65" s="2"/>
      <c r="Q65" s="66" t="s">
        <v>434</v>
      </c>
      <c r="R65" s="25"/>
      <c r="S65" s="73"/>
      <c r="T65" s="35"/>
      <c r="U65" s="67"/>
      <c r="V65" s="34"/>
      <c r="W65" s="206"/>
    </row>
    <row r="66" spans="1:23" ht="12">
      <c r="A66" s="32">
        <v>12</v>
      </c>
      <c r="E66" s="206"/>
      <c r="F66" s="206"/>
      <c r="G66" s="206"/>
      <c r="H66" s="12"/>
      <c r="I66" s="206"/>
      <c r="J66" s="12"/>
      <c r="K66" s="206"/>
      <c r="L66" s="62"/>
      <c r="M66" s="63"/>
      <c r="N66" s="2"/>
      <c r="O66" s="63"/>
      <c r="P66" s="2"/>
      <c r="Q66" s="66" t="s">
        <v>434</v>
      </c>
      <c r="R66" s="25"/>
      <c r="S66" s="73"/>
      <c r="T66" s="35"/>
      <c r="U66" s="67"/>
      <c r="V66" s="34"/>
      <c r="W66" s="206"/>
    </row>
    <row r="67" spans="1:23" ht="12">
      <c r="A67" s="32">
        <v>13</v>
      </c>
      <c r="E67" s="206"/>
      <c r="F67" s="206"/>
      <c r="G67" s="206"/>
      <c r="H67" s="12"/>
      <c r="I67" s="206"/>
      <c r="J67" s="12"/>
      <c r="K67" s="206"/>
      <c r="L67" s="62"/>
      <c r="M67" s="63"/>
      <c r="N67" s="2"/>
      <c r="O67" s="63"/>
      <c r="P67" s="2"/>
      <c r="Q67" s="66" t="s">
        <v>434</v>
      </c>
      <c r="R67" s="25"/>
      <c r="S67" s="73"/>
      <c r="T67" s="35"/>
      <c r="U67" s="67"/>
      <c r="V67" s="34"/>
      <c r="W67" s="206"/>
    </row>
    <row r="68" spans="1:23" ht="12">
      <c r="A68" s="32">
        <v>14</v>
      </c>
      <c r="E68" s="206"/>
      <c r="F68" s="206"/>
      <c r="G68" s="206"/>
      <c r="H68" s="12"/>
      <c r="I68" s="206"/>
      <c r="J68" s="12"/>
      <c r="K68" s="206"/>
      <c r="L68" s="62"/>
      <c r="M68" s="63"/>
      <c r="N68" s="2"/>
      <c r="O68" s="63"/>
      <c r="P68" s="2"/>
      <c r="Q68" s="66" t="s">
        <v>434</v>
      </c>
      <c r="R68" s="25"/>
      <c r="S68" s="73"/>
      <c r="T68" s="35"/>
      <c r="U68" s="67"/>
      <c r="V68" s="34"/>
      <c r="W68" s="206"/>
    </row>
    <row r="69" spans="1:23" ht="12">
      <c r="A69" s="32">
        <v>15</v>
      </c>
      <c r="E69" s="206"/>
      <c r="F69" s="206"/>
      <c r="G69" s="206"/>
      <c r="H69" s="12"/>
      <c r="I69" s="206"/>
      <c r="J69" s="12"/>
      <c r="K69" s="206"/>
      <c r="L69" s="62"/>
      <c r="M69" s="63"/>
      <c r="N69" s="2" t="s">
        <v>434</v>
      </c>
      <c r="O69" s="63"/>
      <c r="P69" s="2" t="s">
        <v>434</v>
      </c>
      <c r="Q69" s="66" t="s">
        <v>434</v>
      </c>
      <c r="R69" s="25" t="s">
        <v>434</v>
      </c>
      <c r="S69" s="73"/>
      <c r="T69" s="35"/>
      <c r="U69" s="67"/>
      <c r="V69" s="34"/>
      <c r="W69" s="206"/>
    </row>
    <row r="70" spans="1:23" ht="12">
      <c r="A70" s="32">
        <v>16</v>
      </c>
      <c r="E70" s="206"/>
      <c r="F70" s="206"/>
      <c r="G70" s="206"/>
      <c r="H70" s="12"/>
      <c r="I70" s="206"/>
      <c r="J70" s="12"/>
      <c r="K70" s="206"/>
      <c r="L70" s="62"/>
      <c r="M70" s="63"/>
      <c r="N70" s="2" t="s">
        <v>434</v>
      </c>
      <c r="O70" s="63"/>
      <c r="P70" s="2" t="s">
        <v>434</v>
      </c>
      <c r="Q70" s="66" t="s">
        <v>434</v>
      </c>
      <c r="R70" s="25" t="s">
        <v>434</v>
      </c>
      <c r="S70" s="73"/>
      <c r="T70" s="35"/>
      <c r="U70" s="67"/>
      <c r="V70" s="34"/>
      <c r="W70" s="206"/>
    </row>
    <row r="71" spans="1:23" ht="12">
      <c r="A71" s="32">
        <v>17</v>
      </c>
      <c r="E71" s="206"/>
      <c r="F71" s="206"/>
      <c r="G71" s="206"/>
      <c r="H71" s="12"/>
      <c r="I71" s="206"/>
      <c r="J71" s="12"/>
      <c r="K71" s="206"/>
      <c r="L71" s="62"/>
      <c r="M71" s="63"/>
      <c r="N71" s="2"/>
      <c r="O71" s="63"/>
      <c r="P71" s="2"/>
      <c r="Q71" s="66" t="s">
        <v>434</v>
      </c>
      <c r="R71" s="25"/>
      <c r="S71" s="73"/>
      <c r="T71" s="35"/>
      <c r="U71" s="67"/>
      <c r="V71" s="34"/>
      <c r="W71" s="206"/>
    </row>
    <row r="72" spans="1:23" ht="12">
      <c r="A72" s="32">
        <v>18</v>
      </c>
      <c r="E72" s="206"/>
      <c r="F72" s="206"/>
      <c r="G72" s="206"/>
      <c r="H72" s="12"/>
      <c r="I72" s="206"/>
      <c r="J72" s="12"/>
      <c r="K72" s="206"/>
      <c r="L72" s="62"/>
      <c r="M72" s="63"/>
      <c r="N72" s="2"/>
      <c r="O72" s="63"/>
      <c r="P72" s="2"/>
      <c r="Q72" s="66" t="s">
        <v>434</v>
      </c>
      <c r="R72" s="25"/>
      <c r="S72" s="73"/>
      <c r="T72" s="35"/>
      <c r="U72" s="67"/>
      <c r="V72" s="34"/>
      <c r="W72" s="206"/>
    </row>
    <row r="73" spans="1:23" ht="12">
      <c r="A73" s="32">
        <v>19</v>
      </c>
      <c r="E73" s="206"/>
      <c r="F73" s="206"/>
      <c r="G73" s="206"/>
      <c r="H73" s="12"/>
      <c r="I73" s="206"/>
      <c r="J73" s="12"/>
      <c r="K73" s="206"/>
      <c r="L73" s="62"/>
      <c r="M73" s="63"/>
      <c r="N73" s="2"/>
      <c r="O73" s="63"/>
      <c r="P73" s="2"/>
      <c r="Q73" s="66" t="s">
        <v>434</v>
      </c>
      <c r="R73" s="25"/>
      <c r="S73" s="73"/>
      <c r="T73" s="35"/>
      <c r="U73" s="67"/>
      <c r="V73" s="34"/>
      <c r="W73" s="206"/>
    </row>
    <row r="74" spans="1:23" ht="12">
      <c r="A74" s="32">
        <v>20</v>
      </c>
      <c r="E74" s="206"/>
      <c r="F74" s="206"/>
      <c r="G74" s="206"/>
      <c r="H74" s="12"/>
      <c r="I74" s="206"/>
      <c r="J74" s="12"/>
      <c r="K74" s="206"/>
      <c r="L74" s="62"/>
      <c r="M74" s="63"/>
      <c r="N74" s="2"/>
      <c r="O74" s="63"/>
      <c r="P74" s="2"/>
      <c r="Q74" s="66" t="s">
        <v>434</v>
      </c>
      <c r="R74" s="25"/>
      <c r="S74" s="73"/>
      <c r="T74" s="35"/>
      <c r="U74" s="67"/>
      <c r="V74" s="34"/>
      <c r="W74" s="206"/>
    </row>
    <row r="75" spans="1:23" ht="12">
      <c r="A75" s="32">
        <v>21</v>
      </c>
      <c r="E75" s="206"/>
      <c r="F75" s="206"/>
      <c r="G75" s="206"/>
      <c r="H75" s="12"/>
      <c r="I75" s="206"/>
      <c r="J75" s="12"/>
      <c r="K75" s="206"/>
      <c r="L75" s="62"/>
      <c r="M75" s="63"/>
      <c r="N75" s="2"/>
      <c r="O75" s="63"/>
      <c r="P75" s="2"/>
      <c r="Q75" s="66" t="s">
        <v>434</v>
      </c>
      <c r="R75" s="25"/>
      <c r="S75" s="73"/>
      <c r="T75" s="35"/>
      <c r="U75" s="67"/>
      <c r="V75" s="34"/>
      <c r="W75" s="206"/>
    </row>
    <row r="76" spans="1:23" ht="12">
      <c r="A76" s="32">
        <v>22</v>
      </c>
      <c r="E76" s="206"/>
      <c r="F76" s="206"/>
      <c r="G76" s="206"/>
      <c r="H76" s="12"/>
      <c r="I76" s="206"/>
      <c r="J76" s="12"/>
      <c r="K76" s="206"/>
      <c r="L76" s="62"/>
      <c r="M76" s="63"/>
      <c r="N76" s="2" t="s">
        <v>434</v>
      </c>
      <c r="O76" s="63"/>
      <c r="P76" s="2" t="s">
        <v>434</v>
      </c>
      <c r="Q76" s="66" t="s">
        <v>434</v>
      </c>
      <c r="R76" s="25" t="s">
        <v>434</v>
      </c>
      <c r="S76" s="73"/>
      <c r="T76" s="35"/>
      <c r="U76" s="67"/>
      <c r="V76" s="34"/>
      <c r="W76" s="206"/>
    </row>
    <row r="77" spans="1:23" ht="12">
      <c r="A77" s="32">
        <v>23</v>
      </c>
      <c r="E77" s="206"/>
      <c r="F77" s="206"/>
      <c r="G77" s="206"/>
      <c r="H77" s="12"/>
      <c r="I77" s="206"/>
      <c r="J77" s="12"/>
      <c r="K77" s="206"/>
      <c r="L77" s="62"/>
      <c r="M77" s="63"/>
      <c r="N77" s="2" t="s">
        <v>434</v>
      </c>
      <c r="O77" s="63"/>
      <c r="P77" s="2" t="s">
        <v>434</v>
      </c>
      <c r="Q77" s="66" t="s">
        <v>434</v>
      </c>
      <c r="R77" s="25" t="s">
        <v>434</v>
      </c>
      <c r="S77" s="73"/>
      <c r="T77" s="35"/>
      <c r="U77" s="67"/>
      <c r="V77" s="34"/>
      <c r="W77" s="206"/>
    </row>
    <row r="78" spans="1:23" ht="12">
      <c r="A78" s="32">
        <v>24</v>
      </c>
      <c r="E78" s="206"/>
      <c r="F78" s="206"/>
      <c r="G78" s="206"/>
      <c r="H78" s="12"/>
      <c r="I78" s="206"/>
      <c r="J78" s="12"/>
      <c r="K78" s="206"/>
      <c r="L78" s="62"/>
      <c r="M78" s="63"/>
      <c r="N78" s="2" t="s">
        <v>434</v>
      </c>
      <c r="O78" s="63"/>
      <c r="P78" s="2" t="s">
        <v>434</v>
      </c>
      <c r="Q78" s="66" t="s">
        <v>434</v>
      </c>
      <c r="R78" s="25" t="s">
        <v>434</v>
      </c>
      <c r="S78" s="73"/>
      <c r="T78" s="35"/>
      <c r="U78" s="67"/>
      <c r="V78" s="34"/>
      <c r="W78" s="206"/>
    </row>
    <row r="79" spans="1:23" ht="12">
      <c r="A79" s="32">
        <v>25</v>
      </c>
      <c r="E79" s="206"/>
      <c r="F79" s="206"/>
      <c r="G79" s="206"/>
      <c r="H79" s="12"/>
      <c r="I79" s="206"/>
      <c r="J79" s="12"/>
      <c r="K79" s="206"/>
      <c r="L79" s="62"/>
      <c r="M79" s="63"/>
      <c r="N79" s="2"/>
      <c r="O79" s="63"/>
      <c r="P79" s="2"/>
      <c r="Q79" s="66" t="s">
        <v>434</v>
      </c>
      <c r="R79" s="25"/>
      <c r="S79" s="73"/>
      <c r="T79" s="35"/>
      <c r="U79" s="67"/>
      <c r="V79" s="34"/>
      <c r="W79" s="206"/>
    </row>
    <row r="80" spans="1:23" ht="12">
      <c r="A80" s="32">
        <v>26</v>
      </c>
      <c r="E80" s="206"/>
      <c r="F80" s="206"/>
      <c r="G80" s="206"/>
      <c r="H80" s="12"/>
      <c r="I80" s="206"/>
      <c r="J80" s="12"/>
      <c r="K80" s="206"/>
      <c r="L80" s="62"/>
      <c r="M80" s="63"/>
      <c r="N80" s="2"/>
      <c r="O80" s="63"/>
      <c r="P80" s="2"/>
      <c r="Q80" s="66" t="s">
        <v>434</v>
      </c>
      <c r="R80" s="25"/>
      <c r="S80" s="73"/>
      <c r="T80" s="35"/>
      <c r="U80" s="67"/>
      <c r="V80" s="34"/>
      <c r="W80" s="206"/>
    </row>
    <row r="81" spans="1:23" ht="12">
      <c r="A81" s="32">
        <v>27</v>
      </c>
      <c r="E81" s="206"/>
      <c r="F81" s="206"/>
      <c r="G81" s="206"/>
      <c r="H81" s="12"/>
      <c r="I81" s="206"/>
      <c r="J81" s="12"/>
      <c r="K81" s="206"/>
      <c r="L81" s="62"/>
      <c r="M81" s="63"/>
      <c r="N81" s="2"/>
      <c r="O81" s="63"/>
      <c r="P81" s="2"/>
      <c r="Q81" s="66" t="s">
        <v>434</v>
      </c>
      <c r="R81" s="25"/>
      <c r="S81" s="73"/>
      <c r="T81" s="35"/>
      <c r="U81" s="67"/>
      <c r="V81" s="34"/>
      <c r="W81" s="206"/>
    </row>
    <row r="82" spans="1:23" ht="12">
      <c r="A82" s="32">
        <v>28</v>
      </c>
      <c r="E82" s="206"/>
      <c r="F82" s="206"/>
      <c r="G82" s="206"/>
      <c r="H82" s="12"/>
      <c r="I82" s="206"/>
      <c r="J82" s="12"/>
      <c r="K82" s="206"/>
      <c r="L82" s="62"/>
      <c r="M82" s="63"/>
      <c r="N82" s="2"/>
      <c r="O82" s="63"/>
      <c r="P82" s="2"/>
      <c r="Q82" s="66" t="s">
        <v>434</v>
      </c>
      <c r="R82" s="25"/>
      <c r="S82" s="73"/>
      <c r="T82" s="35"/>
      <c r="U82" s="67"/>
      <c r="V82" s="34"/>
      <c r="W82" s="206"/>
    </row>
    <row r="83" spans="1:23" ht="12">
      <c r="A83" s="32">
        <v>29</v>
      </c>
      <c r="E83" s="206"/>
      <c r="F83" s="206"/>
      <c r="G83" s="206"/>
      <c r="H83" s="12"/>
      <c r="I83" s="206"/>
      <c r="J83" s="12"/>
      <c r="K83" s="206"/>
      <c r="L83" s="62"/>
      <c r="M83" s="63"/>
      <c r="N83" s="2"/>
      <c r="O83" s="63"/>
      <c r="P83" s="2"/>
      <c r="Q83" s="66" t="s">
        <v>434</v>
      </c>
      <c r="R83" s="25"/>
      <c r="S83" s="73"/>
      <c r="T83" s="35"/>
      <c r="U83" s="67"/>
      <c r="V83" s="34"/>
      <c r="W83" s="206"/>
    </row>
    <row r="84" spans="1:23" ht="12.75" thickBot="1">
      <c r="A84" s="33">
        <v>30</v>
      </c>
      <c r="C84" s="13" t="s">
        <v>434</v>
      </c>
      <c r="D84" s="13" t="s">
        <v>434</v>
      </c>
      <c r="E84" s="207"/>
      <c r="F84" s="206"/>
      <c r="G84" s="206"/>
      <c r="I84" s="206"/>
      <c r="K84" s="206"/>
      <c r="L84" s="62"/>
      <c r="M84" s="63"/>
      <c r="N84" s="24" t="s">
        <v>434</v>
      </c>
      <c r="O84" s="64"/>
      <c r="P84" s="24" t="s">
        <v>434</v>
      </c>
      <c r="Q84" s="66" t="s">
        <v>434</v>
      </c>
      <c r="R84" s="25" t="s">
        <v>434</v>
      </c>
      <c r="S84" s="73"/>
      <c r="T84" s="35"/>
      <c r="U84" s="67"/>
      <c r="V84" s="34"/>
      <c r="W84" s="206"/>
    </row>
    <row r="85" spans="1:23" ht="12">
      <c r="A85" s="15"/>
      <c r="B85" s="15"/>
      <c r="E85" s="208"/>
      <c r="F85" s="208"/>
      <c r="G85" s="208"/>
      <c r="H85" s="19"/>
      <c r="I85" s="208"/>
      <c r="J85" s="19"/>
      <c r="K85" s="208"/>
      <c r="L85" s="65"/>
      <c r="M85" s="65"/>
      <c r="N85" s="19"/>
      <c r="O85" s="65"/>
      <c r="P85" s="19"/>
      <c r="Q85" s="208"/>
      <c r="R85" s="19"/>
      <c r="S85" s="61"/>
      <c r="T85" s="19"/>
      <c r="U85" s="65"/>
      <c r="V85" s="19" t="s">
        <v>434</v>
      </c>
      <c r="W85" s="208"/>
    </row>
    <row r="90" spans="1:11" ht="16.5">
      <c r="A90" s="71" t="s">
        <v>14</v>
      </c>
      <c r="B90" s="58"/>
      <c r="C90" s="4"/>
      <c r="D90" s="4"/>
      <c r="E90" s="4"/>
      <c r="F90" s="4"/>
      <c r="G90" s="4"/>
      <c r="H90" s="4"/>
      <c r="I90" s="4"/>
      <c r="J90" s="4"/>
      <c r="K90" s="4"/>
    </row>
    <row r="91" spans="1:15" ht="18" thickBot="1">
      <c r="A91" s="72" t="s">
        <v>45</v>
      </c>
      <c r="B91" s="59"/>
      <c r="C91" s="72" t="s">
        <v>46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32" ht="12">
      <c r="A92" s="28"/>
      <c r="B92" s="29"/>
      <c r="C92" s="60">
        <v>1</v>
      </c>
      <c r="D92" s="60">
        <v>2</v>
      </c>
      <c r="E92" s="60">
        <v>3</v>
      </c>
      <c r="F92" s="60">
        <v>4</v>
      </c>
      <c r="G92" s="60">
        <v>5</v>
      </c>
      <c r="H92" s="60">
        <v>6</v>
      </c>
      <c r="I92" s="60">
        <v>7</v>
      </c>
      <c r="J92" s="60">
        <v>8</v>
      </c>
      <c r="K92" s="60">
        <v>9</v>
      </c>
      <c r="L92" s="60">
        <v>10</v>
      </c>
      <c r="M92" s="60">
        <v>11</v>
      </c>
      <c r="N92" s="60">
        <v>12</v>
      </c>
      <c r="O92" s="60">
        <v>13</v>
      </c>
      <c r="P92" s="60">
        <v>14</v>
      </c>
      <c r="Q92" s="60">
        <v>15</v>
      </c>
      <c r="R92" s="60">
        <v>16</v>
      </c>
      <c r="S92" s="60">
        <v>17</v>
      </c>
      <c r="T92" s="60">
        <v>18</v>
      </c>
      <c r="U92" s="60">
        <v>19</v>
      </c>
      <c r="V92" s="60">
        <v>20</v>
      </c>
      <c r="W92" s="60">
        <v>21</v>
      </c>
      <c r="X92" s="60">
        <v>22</v>
      </c>
      <c r="Y92" s="60">
        <v>23</v>
      </c>
      <c r="Z92" s="60">
        <v>24</v>
      </c>
      <c r="AA92" s="60">
        <v>25</v>
      </c>
      <c r="AB92" s="60">
        <v>26</v>
      </c>
      <c r="AC92" s="60">
        <v>27</v>
      </c>
      <c r="AD92" s="60">
        <v>28</v>
      </c>
      <c r="AE92" s="60">
        <v>29</v>
      </c>
      <c r="AF92" s="60">
        <v>30</v>
      </c>
    </row>
    <row r="93" spans="1:32" ht="12.75" thickBot="1">
      <c r="A93" s="26"/>
      <c r="B93" s="27"/>
      <c r="C93" s="40" t="str">
        <f ca="1">IF(OFFSET($B$93,C92,0)&lt;&gt;"",OFFSET($B$93,C92,0),"")</f>
        <v>X</v>
      </c>
      <c r="D93" s="40" t="str">
        <f aca="true" ca="1" t="shared" si="8" ref="D93:AF93">IF(OFFSET($B$93,D92,0)&lt;&gt;"",OFFSET($B$93,D92,0),"")</f>
        <v>Y</v>
      </c>
      <c r="E93" s="40" t="str">
        <f ca="1" t="shared" si="8"/>
        <v>Z</v>
      </c>
      <c r="F93" s="40">
        <f ca="1" t="shared" si="8"/>
      </c>
      <c r="G93" s="40">
        <f ca="1" t="shared" si="8"/>
      </c>
      <c r="H93" s="40">
        <f ca="1" t="shared" si="8"/>
      </c>
      <c r="I93" s="40">
        <f ca="1" t="shared" si="8"/>
      </c>
      <c r="J93" s="40">
        <f ca="1" t="shared" si="8"/>
      </c>
      <c r="K93" s="40">
        <f ca="1" t="shared" si="8"/>
      </c>
      <c r="L93" s="40">
        <f ca="1" t="shared" si="8"/>
      </c>
      <c r="M93" s="40">
        <f ca="1" t="shared" si="8"/>
      </c>
      <c r="N93" s="40">
        <f ca="1" t="shared" si="8"/>
      </c>
      <c r="O93" s="40">
        <f ca="1" t="shared" si="8"/>
      </c>
      <c r="P93" s="40">
        <f ca="1" t="shared" si="8"/>
      </c>
      <c r="Q93" s="40">
        <f ca="1" t="shared" si="8"/>
      </c>
      <c r="R93" s="40">
        <f ca="1" t="shared" si="8"/>
      </c>
      <c r="S93" s="40">
        <f ca="1" t="shared" si="8"/>
      </c>
      <c r="T93" s="40">
        <f ca="1" t="shared" si="8"/>
      </c>
      <c r="U93" s="40">
        <f ca="1" t="shared" si="8"/>
      </c>
      <c r="V93" s="40">
        <f ca="1" t="shared" si="8"/>
      </c>
      <c r="W93" s="40">
        <f ca="1" t="shared" si="8"/>
      </c>
      <c r="X93" s="40">
        <f ca="1" t="shared" si="8"/>
      </c>
      <c r="Y93" s="40">
        <f ca="1" t="shared" si="8"/>
      </c>
      <c r="Z93" s="40">
        <f ca="1" t="shared" si="8"/>
      </c>
      <c r="AA93" s="40">
        <f ca="1" t="shared" si="8"/>
      </c>
      <c r="AB93" s="40">
        <f ca="1" t="shared" si="8"/>
      </c>
      <c r="AC93" s="40">
        <f ca="1" t="shared" si="8"/>
      </c>
      <c r="AD93" s="40">
        <f ca="1" t="shared" si="8"/>
      </c>
      <c r="AE93" s="40">
        <f ca="1" t="shared" si="8"/>
      </c>
      <c r="AF93" s="40">
        <f ca="1" t="shared" si="8"/>
      </c>
    </row>
    <row r="94" spans="1:32" ht="12">
      <c r="A94" s="17">
        <v>1</v>
      </c>
      <c r="B94" s="39" t="s">
        <v>63</v>
      </c>
      <c r="C94" s="251"/>
      <c r="D94" s="252">
        <v>0.03088672495297773</v>
      </c>
      <c r="E94" s="252">
        <v>0.025630256985051614</v>
      </c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</row>
    <row r="95" spans="1:32" ht="12">
      <c r="A95" s="17">
        <v>2</v>
      </c>
      <c r="B95" s="39" t="s">
        <v>411</v>
      </c>
      <c r="C95" s="252">
        <v>0.03088672495297773</v>
      </c>
      <c r="D95" s="251"/>
      <c r="E95" s="252">
        <v>0.022215788626598232</v>
      </c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</row>
    <row r="96" spans="1:32" ht="12">
      <c r="A96" s="17">
        <v>3</v>
      </c>
      <c r="B96" s="39" t="s">
        <v>64</v>
      </c>
      <c r="C96" s="252">
        <v>0.025630256985051614</v>
      </c>
      <c r="D96" s="252">
        <v>0.022215788626598232</v>
      </c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</row>
    <row r="97" spans="1:32" ht="12">
      <c r="A97" s="17">
        <v>4</v>
      </c>
      <c r="B97" s="39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</row>
    <row r="98" spans="1:32" ht="12">
      <c r="A98" s="17">
        <v>5</v>
      </c>
      <c r="B98" s="39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</row>
    <row r="99" spans="1:32" ht="12">
      <c r="A99" s="17">
        <v>6</v>
      </c>
      <c r="B99" s="39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</row>
    <row r="100" spans="1:32" ht="12">
      <c r="A100" s="17">
        <v>7</v>
      </c>
      <c r="B100" s="39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</row>
    <row r="101" spans="1:32" ht="12">
      <c r="A101" s="17">
        <v>8</v>
      </c>
      <c r="B101" s="39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</row>
    <row r="102" spans="1:32" ht="12">
      <c r="A102" s="17">
        <v>9</v>
      </c>
      <c r="B102" s="39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</row>
    <row r="103" spans="1:32" ht="12">
      <c r="A103" s="17">
        <v>10</v>
      </c>
      <c r="B103" s="39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</row>
    <row r="104" spans="1:32" ht="12">
      <c r="A104" s="17">
        <v>11</v>
      </c>
      <c r="B104" s="39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</row>
    <row r="105" spans="1:32" ht="12">
      <c r="A105" s="17">
        <v>12</v>
      </c>
      <c r="B105" s="39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</row>
    <row r="106" spans="1:32" ht="12">
      <c r="A106" s="17">
        <v>13</v>
      </c>
      <c r="B106" s="39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</row>
    <row r="107" spans="1:32" ht="12">
      <c r="A107" s="17">
        <v>14</v>
      </c>
      <c r="B107" s="39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</row>
    <row r="108" spans="1:32" ht="12">
      <c r="A108" s="17">
        <v>15</v>
      </c>
      <c r="B108" s="39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</row>
    <row r="109" spans="1:32" ht="12">
      <c r="A109" s="17">
        <v>16</v>
      </c>
      <c r="B109" s="39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</row>
    <row r="110" spans="1:32" ht="12">
      <c r="A110" s="17">
        <v>17</v>
      </c>
      <c r="B110" s="39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</row>
    <row r="111" spans="1:32" ht="12">
      <c r="A111" s="17">
        <v>18</v>
      </c>
      <c r="B111" s="39" t="s">
        <v>434</v>
      </c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</row>
    <row r="112" spans="1:32" ht="12">
      <c r="A112" s="17">
        <v>19</v>
      </c>
      <c r="B112" s="39" t="s">
        <v>434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</row>
    <row r="113" spans="1:32" ht="12">
      <c r="A113" s="17">
        <v>20</v>
      </c>
      <c r="B113" s="39" t="s">
        <v>434</v>
      </c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</row>
    <row r="114" spans="1:32" ht="12">
      <c r="A114" s="17">
        <v>21</v>
      </c>
      <c r="B114" s="39" t="s">
        <v>434</v>
      </c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</row>
    <row r="115" spans="1:32" ht="12">
      <c r="A115" s="17">
        <v>22</v>
      </c>
      <c r="B115" s="39" t="s">
        <v>434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</row>
    <row r="116" spans="1:32" ht="12">
      <c r="A116" s="17">
        <v>23</v>
      </c>
      <c r="B116" s="39" t="s">
        <v>434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</row>
    <row r="117" spans="1:32" ht="12">
      <c r="A117" s="17">
        <v>24</v>
      </c>
      <c r="B117" s="39" t="s">
        <v>434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</row>
    <row r="118" spans="1:32" ht="12">
      <c r="A118" s="17">
        <v>25</v>
      </c>
      <c r="B118" s="39" t="s">
        <v>434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</row>
    <row r="119" spans="1:32" ht="12">
      <c r="A119" s="17">
        <v>26</v>
      </c>
      <c r="B119" s="39" t="s">
        <v>434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</row>
    <row r="120" spans="1:32" ht="12">
      <c r="A120" s="17">
        <v>27</v>
      </c>
      <c r="B120" s="39" t="s">
        <v>434</v>
      </c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</row>
    <row r="121" spans="1:32" ht="12">
      <c r="A121" s="17">
        <v>28</v>
      </c>
      <c r="B121" s="39" t="s">
        <v>434</v>
      </c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</row>
    <row r="122" spans="1:32" ht="12">
      <c r="A122" s="17">
        <v>29</v>
      </c>
      <c r="B122" s="39" t="s">
        <v>434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</row>
    <row r="123" spans="1:32" ht="12">
      <c r="A123" s="17">
        <v>30</v>
      </c>
      <c r="B123" s="39" t="s">
        <v>434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</row>
    <row r="124" spans="3:32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8" spans="1:2" ht="16.5">
      <c r="A128" s="71" t="s">
        <v>36</v>
      </c>
      <c r="B128" s="58"/>
    </row>
    <row r="129" spans="1:2" ht="18" thickBot="1">
      <c r="A129" s="72" t="s">
        <v>42</v>
      </c>
      <c r="B129" s="59"/>
    </row>
    <row r="130" spans="1:32" ht="12">
      <c r="A130" s="15"/>
      <c r="B130" s="15"/>
      <c r="C130" s="247" t="s">
        <v>63</v>
      </c>
      <c r="D130" s="247" t="s">
        <v>411</v>
      </c>
      <c r="E130" s="247" t="s">
        <v>64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12.75" thickBot="1">
      <c r="A131" s="13"/>
      <c r="B131" s="248">
        <v>0.8994563298786237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5" ht="12">
      <c r="A132">
        <v>1</v>
      </c>
      <c r="B132" s="228">
        <v>0.04571688589280779</v>
      </c>
      <c r="C132" s="228">
        <v>0.038150084309755784</v>
      </c>
      <c r="D132" s="228">
        <v>0.033892697099833766</v>
      </c>
      <c r="E132" s="228">
        <v>0.029269341500329706</v>
      </c>
    </row>
    <row r="133" spans="1:5" ht="12">
      <c r="A133">
        <v>2</v>
      </c>
      <c r="B133" s="228">
        <v>0.019870875857775975</v>
      </c>
      <c r="C133" s="228">
        <v>0.013126679615573794</v>
      </c>
      <c r="D133" s="228">
        <v>0.010462789882548718</v>
      </c>
      <c r="E133" s="228">
        <v>0.008045990124401776</v>
      </c>
    </row>
    <row r="134" spans="1:5" ht="12">
      <c r="A134">
        <v>3</v>
      </c>
      <c r="B134" s="228">
        <v>0.011179192506839672</v>
      </c>
      <c r="C134" s="228">
        <v>0.005859468068735295</v>
      </c>
      <c r="D134" s="228">
        <v>0.004478888217521291</v>
      </c>
      <c r="E134" s="228">
        <v>0.0031602120863334767</v>
      </c>
    </row>
    <row r="135" spans="1:5" ht="12">
      <c r="A135">
        <v>4</v>
      </c>
      <c r="B135" s="228">
        <v>0.007004461783874782</v>
      </c>
      <c r="C135" s="228">
        <v>0.00319663413085452</v>
      </c>
      <c r="D135" s="228">
        <v>0.002384492685693897</v>
      </c>
      <c r="E135" s="228">
        <v>0.0014556457007729195</v>
      </c>
    </row>
    <row r="136" spans="1:5" ht="12">
      <c r="A136">
        <v>5</v>
      </c>
      <c r="B136" s="228">
        <v>0.0046575801107499384</v>
      </c>
      <c r="C136" s="228">
        <v>0.002152315000799678</v>
      </c>
      <c r="D136" s="228">
        <v>0.0013743054108639658</v>
      </c>
      <c r="E136" s="228">
        <v>0.0006620356643506708</v>
      </c>
    </row>
    <row r="137" spans="1:5" ht="12">
      <c r="A137">
        <v>6</v>
      </c>
      <c r="B137" s="228">
        <v>0.003216212685382263</v>
      </c>
      <c r="C137" s="228">
        <v>0.0015445135151871767</v>
      </c>
      <c r="D137" s="228">
        <v>0.0007299888949030201</v>
      </c>
      <c r="E137" s="228">
        <v>0.0002641912860470453</v>
      </c>
    </row>
    <row r="138" spans="1:5" ht="12">
      <c r="A138">
        <v>7</v>
      </c>
      <c r="B138" s="228"/>
      <c r="C138" s="228">
        <v>0.000980490005113784</v>
      </c>
      <c r="D138" s="228">
        <v>0.0003222308315431276</v>
      </c>
      <c r="E138" s="228">
        <v>8.661618110186884E-05</v>
      </c>
    </row>
    <row r="139" spans="1:5" ht="12">
      <c r="A139">
        <v>8</v>
      </c>
      <c r="B139" s="228"/>
      <c r="C139" s="228">
        <v>0.0004913664327795512</v>
      </c>
      <c r="D139" s="228">
        <v>0.00011100317774870168</v>
      </c>
      <c r="E139" s="228">
        <v>2.224551426117084E-05</v>
      </c>
    </row>
    <row r="140" spans="1:5" ht="12">
      <c r="A140">
        <v>9</v>
      </c>
      <c r="B140" s="228"/>
      <c r="C140" s="228">
        <v>0.00018003587660959328</v>
      </c>
      <c r="D140" s="228">
        <v>2.8041540035608322E-05</v>
      </c>
      <c r="E140" s="228">
        <v>4.219041268519733E-06</v>
      </c>
    </row>
    <row r="141" spans="1:5" ht="12">
      <c r="A141">
        <v>10</v>
      </c>
      <c r="B141" s="228">
        <v>0.001416148230119922</v>
      </c>
      <c r="C141" s="228">
        <v>4.339431217434371E-05</v>
      </c>
      <c r="D141" s="228">
        <v>4.667383695400908E-06</v>
      </c>
      <c r="E141" s="228">
        <v>5.30125345947983E-07</v>
      </c>
    </row>
    <row r="142" spans="1:5" ht="12">
      <c r="A142">
        <v>11</v>
      </c>
      <c r="B142" s="228">
        <v>0.007482313053825969</v>
      </c>
      <c r="C142" s="228">
        <v>5.21214464145615E-06</v>
      </c>
      <c r="D142" s="228">
        <v>3.87243661485107E-07</v>
      </c>
      <c r="E142" s="228">
        <v>3.33439135128124E-08</v>
      </c>
    </row>
    <row r="143" spans="1:5" ht="12">
      <c r="A143">
        <v>12</v>
      </c>
      <c r="C143">
        <v>0</v>
      </c>
      <c r="D143">
        <v>0</v>
      </c>
      <c r="E143">
        <v>0</v>
      </c>
    </row>
    <row r="144" spans="1:5" ht="12">
      <c r="A144">
        <v>13</v>
      </c>
      <c r="C144">
        <v>0</v>
      </c>
      <c r="D144">
        <v>0</v>
      </c>
      <c r="E144">
        <v>0</v>
      </c>
    </row>
    <row r="145" spans="1:5" ht="12">
      <c r="A145">
        <v>14</v>
      </c>
      <c r="C145">
        <v>0</v>
      </c>
      <c r="D145">
        <v>0</v>
      </c>
      <c r="E145">
        <v>0</v>
      </c>
    </row>
    <row r="146" spans="1:5" ht="12">
      <c r="A146">
        <v>15</v>
      </c>
      <c r="C146">
        <v>0</v>
      </c>
      <c r="D146">
        <v>0</v>
      </c>
      <c r="E146">
        <v>0</v>
      </c>
    </row>
    <row r="147" spans="1:5" ht="12">
      <c r="A147">
        <v>16</v>
      </c>
      <c r="C147">
        <v>0</v>
      </c>
      <c r="D147">
        <v>0</v>
      </c>
      <c r="E147">
        <v>0</v>
      </c>
    </row>
    <row r="148" spans="1:5" ht="12">
      <c r="A148">
        <v>17</v>
      </c>
      <c r="C148">
        <v>0</v>
      </c>
      <c r="D148">
        <v>0</v>
      </c>
      <c r="E148">
        <v>0</v>
      </c>
    </row>
    <row r="149" spans="1:5" ht="12">
      <c r="A149">
        <v>18</v>
      </c>
      <c r="C149">
        <v>0</v>
      </c>
      <c r="D149">
        <v>0</v>
      </c>
      <c r="E149">
        <v>0</v>
      </c>
    </row>
    <row r="150" spans="1:5" ht="12">
      <c r="A150">
        <v>19</v>
      </c>
      <c r="C150">
        <v>0</v>
      </c>
      <c r="D150">
        <v>0</v>
      </c>
      <c r="E150">
        <v>0</v>
      </c>
    </row>
    <row r="151" spans="1:5" ht="12">
      <c r="A151">
        <v>20</v>
      </c>
      <c r="C151">
        <v>0</v>
      </c>
      <c r="D151">
        <v>0</v>
      </c>
      <c r="E151">
        <v>0</v>
      </c>
    </row>
    <row r="152" spans="1:5" ht="12">
      <c r="A152">
        <v>21</v>
      </c>
      <c r="C152">
        <v>0</v>
      </c>
      <c r="D152">
        <v>0</v>
      </c>
      <c r="E152">
        <v>0</v>
      </c>
    </row>
    <row r="153" spans="1:5" ht="12">
      <c r="A153">
        <v>22</v>
      </c>
      <c r="C153">
        <v>0</v>
      </c>
      <c r="D153">
        <v>0</v>
      </c>
      <c r="E153">
        <v>0</v>
      </c>
    </row>
    <row r="154" spans="1:5" ht="12">
      <c r="A154">
        <v>23</v>
      </c>
      <c r="C154">
        <v>0</v>
      </c>
      <c r="D154">
        <v>0</v>
      </c>
      <c r="E154">
        <v>0</v>
      </c>
    </row>
    <row r="155" spans="1:5" ht="12">
      <c r="A155">
        <v>24</v>
      </c>
      <c r="C155">
        <v>0</v>
      </c>
      <c r="D155">
        <v>0</v>
      </c>
      <c r="E155">
        <v>0</v>
      </c>
    </row>
    <row r="156" spans="1:5" ht="12">
      <c r="A156">
        <v>25</v>
      </c>
      <c r="C156">
        <v>0</v>
      </c>
      <c r="D156">
        <v>0</v>
      </c>
      <c r="E156">
        <v>0</v>
      </c>
    </row>
    <row r="157" spans="1:5" ht="12">
      <c r="A157">
        <v>26</v>
      </c>
      <c r="C157">
        <v>0</v>
      </c>
      <c r="D157">
        <v>0</v>
      </c>
      <c r="E157">
        <v>0</v>
      </c>
    </row>
    <row r="158" spans="1:5" ht="12">
      <c r="A158">
        <v>27</v>
      </c>
      <c r="C158">
        <v>0</v>
      </c>
      <c r="D158">
        <v>0</v>
      </c>
      <c r="E158">
        <v>0</v>
      </c>
    </row>
    <row r="159" spans="1:5" ht="12">
      <c r="A159">
        <v>28</v>
      </c>
      <c r="C159">
        <v>0</v>
      </c>
      <c r="D159">
        <v>0</v>
      </c>
      <c r="E159">
        <v>0</v>
      </c>
    </row>
    <row r="160" spans="1:5" ht="12">
      <c r="A160">
        <v>29</v>
      </c>
      <c r="C160">
        <v>0</v>
      </c>
      <c r="D160">
        <v>0</v>
      </c>
      <c r="E160">
        <v>0</v>
      </c>
    </row>
    <row r="161" spans="1:5" ht="12">
      <c r="A161">
        <v>30</v>
      </c>
      <c r="C161">
        <v>0</v>
      </c>
      <c r="D161">
        <v>0</v>
      </c>
      <c r="E161">
        <v>0</v>
      </c>
    </row>
    <row r="162" spans="1:5" ht="12">
      <c r="A162">
        <v>31</v>
      </c>
      <c r="C162">
        <v>0</v>
      </c>
      <c r="D162">
        <v>0</v>
      </c>
      <c r="E162">
        <v>0</v>
      </c>
    </row>
    <row r="163" spans="1:5" ht="12">
      <c r="A163">
        <v>32</v>
      </c>
      <c r="C163">
        <v>0</v>
      </c>
      <c r="D163">
        <v>0</v>
      </c>
      <c r="E163">
        <v>0</v>
      </c>
    </row>
    <row r="164" spans="1:5" ht="12">
      <c r="A164">
        <v>33</v>
      </c>
      <c r="C164">
        <v>0</v>
      </c>
      <c r="D164">
        <v>0</v>
      </c>
      <c r="E164">
        <v>0</v>
      </c>
    </row>
    <row r="165" spans="1:5" ht="12">
      <c r="A165">
        <v>34</v>
      </c>
      <c r="C165">
        <v>0</v>
      </c>
      <c r="D165">
        <v>0</v>
      </c>
      <c r="E165">
        <v>0</v>
      </c>
    </row>
    <row r="166" spans="1:5" ht="12">
      <c r="A166">
        <v>35</v>
      </c>
      <c r="C166">
        <v>0</v>
      </c>
      <c r="D166">
        <v>0</v>
      </c>
      <c r="E166">
        <v>0</v>
      </c>
    </row>
    <row r="167" spans="1:5" ht="12">
      <c r="A167">
        <v>36</v>
      </c>
      <c r="C167">
        <v>0</v>
      </c>
      <c r="D167">
        <v>0</v>
      </c>
      <c r="E167">
        <v>0</v>
      </c>
    </row>
    <row r="168" spans="1:5" ht="12">
      <c r="A168">
        <v>37</v>
      </c>
      <c r="C168">
        <v>0</v>
      </c>
      <c r="D168">
        <v>0</v>
      </c>
      <c r="E168">
        <v>0</v>
      </c>
    </row>
    <row r="169" spans="1:5" ht="12">
      <c r="A169">
        <v>38</v>
      </c>
      <c r="C169">
        <v>0</v>
      </c>
      <c r="D169">
        <v>0</v>
      </c>
      <c r="E169">
        <v>0</v>
      </c>
    </row>
    <row r="170" spans="1:5" ht="12">
      <c r="A170">
        <v>39</v>
      </c>
      <c r="C170">
        <v>0</v>
      </c>
      <c r="D170">
        <v>0</v>
      </c>
      <c r="E170">
        <v>0</v>
      </c>
    </row>
    <row r="171" spans="1:5" ht="12">
      <c r="A171">
        <v>40</v>
      </c>
      <c r="C171">
        <v>0</v>
      </c>
      <c r="D171">
        <v>0</v>
      </c>
      <c r="E171">
        <v>0</v>
      </c>
    </row>
    <row r="172" spans="1:5" ht="12">
      <c r="A172">
        <v>41</v>
      </c>
      <c r="C172">
        <v>0</v>
      </c>
      <c r="D172">
        <v>0</v>
      </c>
      <c r="E172">
        <v>0</v>
      </c>
    </row>
    <row r="173" spans="1:5" ht="12">
      <c r="A173">
        <v>42</v>
      </c>
      <c r="C173">
        <v>0</v>
      </c>
      <c r="D173">
        <v>0</v>
      </c>
      <c r="E173">
        <v>0</v>
      </c>
    </row>
    <row r="174" spans="1:5" ht="12">
      <c r="A174">
        <v>43</v>
      </c>
      <c r="C174">
        <v>0</v>
      </c>
      <c r="D174">
        <v>0</v>
      </c>
      <c r="E174">
        <v>0</v>
      </c>
    </row>
    <row r="175" spans="1:5" ht="12">
      <c r="A175">
        <v>44</v>
      </c>
      <c r="C175">
        <v>0</v>
      </c>
      <c r="D175">
        <v>0</v>
      </c>
      <c r="E175">
        <v>0</v>
      </c>
    </row>
    <row r="176" spans="1:5" ht="12">
      <c r="A176">
        <v>45</v>
      </c>
      <c r="C176">
        <v>0</v>
      </c>
      <c r="D176">
        <v>0</v>
      </c>
      <c r="E176">
        <v>0</v>
      </c>
    </row>
    <row r="177" spans="1:5" ht="12">
      <c r="A177">
        <v>46</v>
      </c>
      <c r="C177">
        <v>0</v>
      </c>
      <c r="D177">
        <v>0</v>
      </c>
      <c r="E177">
        <v>0</v>
      </c>
    </row>
    <row r="178" spans="1:5" ht="12">
      <c r="A178">
        <v>47</v>
      </c>
      <c r="C178">
        <v>0</v>
      </c>
      <c r="D178">
        <v>0</v>
      </c>
      <c r="E178">
        <v>0</v>
      </c>
    </row>
    <row r="179" spans="1:5" ht="12">
      <c r="A179">
        <v>48</v>
      </c>
      <c r="C179">
        <v>0</v>
      </c>
      <c r="D179">
        <v>0</v>
      </c>
      <c r="E179">
        <v>0</v>
      </c>
    </row>
    <row r="180" spans="1:5" ht="12">
      <c r="A180">
        <v>49</v>
      </c>
      <c r="C180">
        <v>0</v>
      </c>
      <c r="D180">
        <v>0</v>
      </c>
      <c r="E180">
        <v>0</v>
      </c>
    </row>
    <row r="181" spans="1:5" ht="12">
      <c r="A181">
        <v>50</v>
      </c>
      <c r="C181">
        <v>0</v>
      </c>
      <c r="D181">
        <v>0</v>
      </c>
      <c r="E181">
        <v>0</v>
      </c>
    </row>
    <row r="182" ht="12">
      <c r="A182">
        <v>51</v>
      </c>
    </row>
    <row r="183" ht="12">
      <c r="A183">
        <v>52</v>
      </c>
    </row>
    <row r="500" spans="1:14" ht="12">
      <c r="A500" s="239"/>
      <c r="B500" s="243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</row>
    <row r="501" spans="1:14" ht="12">
      <c r="A501" s="239"/>
      <c r="B501" s="241"/>
      <c r="C501" s="239"/>
      <c r="D501" s="239"/>
      <c r="E501" s="239">
        <v>0.038150084309755784</v>
      </c>
      <c r="F501" s="239">
        <v>0.033892697099833766</v>
      </c>
      <c r="G501" s="239">
        <v>0.029269341500329706</v>
      </c>
      <c r="H501" s="239"/>
      <c r="I501" s="239"/>
      <c r="J501" s="239"/>
      <c r="K501" s="239"/>
      <c r="L501" s="239"/>
      <c r="M501" s="239"/>
      <c r="N501" s="239"/>
    </row>
    <row r="502" spans="1:14" ht="12">
      <c r="A502" s="239"/>
      <c r="B502" s="242"/>
      <c r="C502" s="240"/>
      <c r="D502" s="240"/>
      <c r="E502" s="240">
        <v>0.013126679615573794</v>
      </c>
      <c r="F502" s="240">
        <v>0.010462789882548718</v>
      </c>
      <c r="G502" s="240">
        <v>0.008045990124401776</v>
      </c>
      <c r="H502" s="240"/>
      <c r="I502" s="240"/>
      <c r="J502" s="240"/>
      <c r="K502" s="240"/>
      <c r="L502" s="240"/>
      <c r="M502" s="239"/>
      <c r="N502" s="239"/>
    </row>
    <row r="503" spans="1:14" ht="12">
      <c r="A503" s="239"/>
      <c r="B503" s="241"/>
      <c r="C503" s="239"/>
      <c r="D503" s="239"/>
      <c r="E503" s="239">
        <v>0.00585946796725185</v>
      </c>
      <c r="F503" s="239">
        <v>0.004478888163936278</v>
      </c>
      <c r="G503" s="239">
        <v>0.003160212059923029</v>
      </c>
      <c r="H503" s="239"/>
      <c r="I503" s="239"/>
      <c r="J503" s="239"/>
      <c r="K503" s="239"/>
      <c r="L503" s="239"/>
      <c r="M503" s="239"/>
      <c r="N503" s="239"/>
    </row>
    <row r="504" spans="1:14" ht="12">
      <c r="A504" s="239"/>
      <c r="B504" s="241"/>
      <c r="C504" s="239"/>
      <c r="D504" s="239"/>
      <c r="E504" s="239">
        <v>0.003196634103127461</v>
      </c>
      <c r="F504" s="239">
        <v>0.002384492674316728</v>
      </c>
      <c r="G504" s="239">
        <v>0.0014556456964219845</v>
      </c>
      <c r="H504" s="239"/>
      <c r="I504" s="239"/>
      <c r="J504" s="239"/>
      <c r="K504" s="239"/>
      <c r="L504" s="239"/>
      <c r="M504" s="239"/>
      <c r="N504" s="239"/>
    </row>
    <row r="505" spans="1:53" ht="12">
      <c r="A505" s="239"/>
      <c r="B505" s="241"/>
      <c r="C505" s="239"/>
      <c r="D505" s="239"/>
      <c r="E505" s="239">
        <v>0.0021523149887983624</v>
      </c>
      <c r="F505" s="239">
        <v>0.0013743054073318895</v>
      </c>
      <c r="G505" s="239">
        <v>0.0006620356633485877</v>
      </c>
      <c r="H505" s="239"/>
      <c r="I505" s="239"/>
      <c r="J505" s="239"/>
      <c r="K505" s="239"/>
      <c r="L505" s="239"/>
      <c r="M505" s="239"/>
      <c r="N505" s="239"/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</row>
    <row r="506" spans="1:53" ht="12">
      <c r="A506" s="239"/>
      <c r="B506" s="241"/>
      <c r="C506" s="239"/>
      <c r="D506" s="239"/>
      <c r="E506" s="239">
        <v>0.0015445135120743683</v>
      </c>
      <c r="F506" s="239">
        <v>0.0007299888942902647</v>
      </c>
      <c r="G506" s="239">
        <v>0.000264191285921123</v>
      </c>
      <c r="H506" s="239"/>
      <c r="I506" s="239"/>
      <c r="J506" s="239"/>
      <c r="K506" s="239"/>
      <c r="L506" s="239"/>
      <c r="M506" s="239"/>
      <c r="N506" s="239"/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</row>
    <row r="507" spans="1:53" ht="12">
      <c r="A507" s="239"/>
      <c r="B507" s="241"/>
      <c r="C507" s="239"/>
      <c r="D507" s="239"/>
      <c r="E507" s="239">
        <v>0.000980490005113784</v>
      </c>
      <c r="F507" s="239">
        <v>0.0003222308315431276</v>
      </c>
      <c r="G507" s="239">
        <v>8.661618110186884E-05</v>
      </c>
      <c r="H507" s="239"/>
      <c r="I507" s="239"/>
      <c r="J507" s="239"/>
      <c r="K507" s="239"/>
      <c r="L507" s="239"/>
      <c r="M507" s="239"/>
      <c r="N507" s="239"/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</row>
    <row r="508" spans="1:53" ht="12">
      <c r="A508" s="239"/>
      <c r="B508" s="241"/>
      <c r="C508" s="239"/>
      <c r="D508" s="239"/>
      <c r="E508" s="239">
        <v>0.0004913664327795512</v>
      </c>
      <c r="F508" s="239">
        <v>0.00011100317774870168</v>
      </c>
      <c r="G508" s="239">
        <v>2.224551426117084E-05</v>
      </c>
      <c r="H508" s="239"/>
      <c r="I508" s="239"/>
      <c r="J508" s="239"/>
      <c r="K508" s="239"/>
      <c r="L508" s="239"/>
      <c r="M508" s="239"/>
      <c r="N508" s="239"/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</row>
    <row r="509" spans="1:53" ht="12">
      <c r="A509" s="239"/>
      <c r="B509" s="241"/>
      <c r="C509" s="239"/>
      <c r="D509" s="239"/>
      <c r="E509" s="239">
        <v>0.00018003587660959328</v>
      </c>
      <c r="F509" s="239">
        <v>2.8041540035608322E-05</v>
      </c>
      <c r="G509" s="239">
        <v>4.219041268519733E-06</v>
      </c>
      <c r="H509" s="239"/>
      <c r="I509" s="239"/>
      <c r="J509" s="239"/>
      <c r="K509" s="239"/>
      <c r="L509" s="239"/>
      <c r="M509" s="239"/>
      <c r="N509" s="239"/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</row>
    <row r="510" spans="1:53" ht="12">
      <c r="A510" s="239"/>
      <c r="B510" s="241"/>
      <c r="C510" s="239"/>
      <c r="D510" s="239"/>
      <c r="E510" s="239">
        <v>4.339431217434371E-05</v>
      </c>
      <c r="F510" s="239">
        <v>4.667383695400908E-06</v>
      </c>
      <c r="G510" s="239">
        <v>5.30125345947983E-07</v>
      </c>
      <c r="H510" s="239"/>
      <c r="I510" s="239"/>
      <c r="J510" s="239"/>
      <c r="K510" s="239"/>
      <c r="L510" s="239"/>
      <c r="M510" s="239"/>
      <c r="N510" s="239"/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</row>
    <row r="511" spans="1:53" ht="12">
      <c r="A511" s="239"/>
      <c r="B511" s="241"/>
      <c r="C511" s="239"/>
      <c r="D511" s="239"/>
      <c r="E511" s="239">
        <v>5.21214464145615E-06</v>
      </c>
      <c r="F511" s="239">
        <v>3.87243661485107E-07</v>
      </c>
      <c r="G511" s="239">
        <v>3.33439135128124E-08</v>
      </c>
      <c r="H511" s="239"/>
      <c r="I511" s="239"/>
      <c r="J511" s="239"/>
      <c r="K511" s="239"/>
      <c r="L511" s="239"/>
      <c r="M511" s="239"/>
      <c r="N511" s="239"/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</row>
    <row r="512" spans="1:53" ht="12">
      <c r="A512" s="239"/>
      <c r="B512" s="241"/>
      <c r="C512" s="239"/>
      <c r="D512" s="239"/>
      <c r="E512" s="239">
        <v>0</v>
      </c>
      <c r="F512" s="239">
        <v>0</v>
      </c>
      <c r="G512" s="239">
        <v>0</v>
      </c>
      <c r="H512" s="239"/>
      <c r="I512" s="239"/>
      <c r="J512" s="239"/>
      <c r="K512" s="239"/>
      <c r="L512" s="239"/>
      <c r="M512" s="239"/>
      <c r="N512" s="239"/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</row>
    <row r="513" spans="1:53" ht="12">
      <c r="A513" s="239"/>
      <c r="B513" s="241"/>
      <c r="C513" s="239"/>
      <c r="D513" s="239"/>
      <c r="E513" s="239">
        <v>0</v>
      </c>
      <c r="F513" s="239">
        <v>0</v>
      </c>
      <c r="G513" s="239">
        <v>0</v>
      </c>
      <c r="H513" s="239"/>
      <c r="I513" s="239"/>
      <c r="J513" s="239"/>
      <c r="K513" s="239"/>
      <c r="L513" s="239"/>
      <c r="M513" s="239"/>
      <c r="N513" s="239"/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</row>
    <row r="514" spans="1:53" ht="12">
      <c r="A514" s="239"/>
      <c r="B514" s="241"/>
      <c r="C514" s="239"/>
      <c r="D514" s="239"/>
      <c r="E514" s="239">
        <v>0</v>
      </c>
      <c r="F514" s="239">
        <v>0</v>
      </c>
      <c r="G514" s="239">
        <v>0</v>
      </c>
      <c r="H514" s="239"/>
      <c r="I514" s="239"/>
      <c r="J514" s="239"/>
      <c r="K514" s="239"/>
      <c r="L514" s="239"/>
      <c r="M514" s="239"/>
      <c r="N514" s="239"/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</row>
    <row r="515" spans="2:53" ht="12">
      <c r="B515" s="241"/>
      <c r="E515">
        <v>0</v>
      </c>
      <c r="F515">
        <v>0</v>
      </c>
      <c r="G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</row>
    <row r="516" spans="2:53" ht="12">
      <c r="B516" s="241"/>
      <c r="E516">
        <v>0</v>
      </c>
      <c r="F516">
        <v>0</v>
      </c>
      <c r="G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</row>
    <row r="517" spans="2:53" ht="12">
      <c r="B517" s="241"/>
      <c r="E517">
        <v>0</v>
      </c>
      <c r="F517">
        <v>0</v>
      </c>
      <c r="G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</row>
    <row r="518" spans="2:53" ht="12">
      <c r="B518" s="241"/>
      <c r="E518">
        <v>0</v>
      </c>
      <c r="F518">
        <v>0</v>
      </c>
      <c r="G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</row>
    <row r="519" spans="2:53" ht="12">
      <c r="B519" s="241"/>
      <c r="E519">
        <v>0</v>
      </c>
      <c r="F519">
        <v>0</v>
      </c>
      <c r="G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</row>
    <row r="520" spans="2:53" ht="12">
      <c r="B520" s="241"/>
      <c r="E520">
        <v>0</v>
      </c>
      <c r="F520">
        <v>0</v>
      </c>
      <c r="G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</row>
    <row r="521" spans="2:53" ht="12">
      <c r="B521" s="241"/>
      <c r="E521">
        <v>0</v>
      </c>
      <c r="F521">
        <v>0</v>
      </c>
      <c r="G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</row>
    <row r="522" spans="2:53" ht="12">
      <c r="B522" s="241"/>
      <c r="E522">
        <v>0</v>
      </c>
      <c r="F522">
        <v>0</v>
      </c>
      <c r="G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</row>
    <row r="523" spans="2:53" ht="12">
      <c r="B523" s="241"/>
      <c r="E523">
        <v>0</v>
      </c>
      <c r="F523">
        <v>0</v>
      </c>
      <c r="G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</row>
    <row r="524" spans="2:53" ht="12">
      <c r="B524" s="241"/>
      <c r="E524">
        <v>0</v>
      </c>
      <c r="F524">
        <v>0</v>
      </c>
      <c r="G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</row>
    <row r="525" spans="2:53" ht="12">
      <c r="B525" s="241"/>
      <c r="E525">
        <v>0</v>
      </c>
      <c r="F525">
        <v>0</v>
      </c>
      <c r="G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</row>
    <row r="526" spans="2:53" ht="12">
      <c r="B526" s="241"/>
      <c r="E526">
        <v>0</v>
      </c>
      <c r="F526">
        <v>0</v>
      </c>
      <c r="G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</row>
    <row r="527" spans="2:53" ht="12">
      <c r="B527" s="241"/>
      <c r="E527">
        <v>0</v>
      </c>
      <c r="F527">
        <v>0</v>
      </c>
      <c r="G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</row>
    <row r="528" spans="2:53" ht="12">
      <c r="B528" s="241"/>
      <c r="E528">
        <v>0</v>
      </c>
      <c r="F528">
        <v>0</v>
      </c>
      <c r="G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</row>
    <row r="529" spans="2:53" ht="12">
      <c r="B529" s="241"/>
      <c r="E529">
        <v>0</v>
      </c>
      <c r="F529">
        <v>0</v>
      </c>
      <c r="G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</row>
    <row r="530" spans="2:53" ht="12">
      <c r="B530" s="241"/>
      <c r="E530">
        <v>0</v>
      </c>
      <c r="F530">
        <v>0</v>
      </c>
      <c r="G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</row>
    <row r="531" spans="2:53" ht="12">
      <c r="B531" s="241"/>
      <c r="E531">
        <v>0</v>
      </c>
      <c r="F531">
        <v>0</v>
      </c>
      <c r="G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</row>
    <row r="532" spans="2:53" ht="12">
      <c r="B532" s="241"/>
      <c r="E532">
        <v>0</v>
      </c>
      <c r="F532">
        <v>0</v>
      </c>
      <c r="G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</row>
    <row r="533" spans="2:53" ht="12">
      <c r="B533" s="241"/>
      <c r="E533">
        <v>0</v>
      </c>
      <c r="F533">
        <v>0</v>
      </c>
      <c r="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</row>
    <row r="534" spans="2:53" ht="12">
      <c r="B534" s="241"/>
      <c r="E534">
        <v>0</v>
      </c>
      <c r="F534">
        <v>0</v>
      </c>
      <c r="G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</row>
    <row r="535" spans="2:53" ht="12">
      <c r="B535" s="241"/>
      <c r="E535">
        <v>0</v>
      </c>
      <c r="F535">
        <v>0</v>
      </c>
      <c r="G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</row>
    <row r="536" spans="2:53" ht="12">
      <c r="B536" s="241"/>
      <c r="E536">
        <v>0</v>
      </c>
      <c r="F536">
        <v>0</v>
      </c>
      <c r="G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</row>
    <row r="537" spans="2:53" ht="12">
      <c r="B537" s="241"/>
      <c r="E537">
        <v>0</v>
      </c>
      <c r="F537">
        <v>0</v>
      </c>
      <c r="G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</row>
    <row r="538" spans="2:53" ht="12">
      <c r="B538" s="241"/>
      <c r="E538">
        <v>0</v>
      </c>
      <c r="F538">
        <v>0</v>
      </c>
      <c r="G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</row>
    <row r="539" spans="2:53" ht="12">
      <c r="B539" s="241"/>
      <c r="E539">
        <v>0</v>
      </c>
      <c r="F539">
        <v>0</v>
      </c>
      <c r="G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</row>
    <row r="540" spans="2:53" ht="12">
      <c r="B540" s="241"/>
      <c r="E540">
        <v>0</v>
      </c>
      <c r="F540">
        <v>0</v>
      </c>
      <c r="G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</row>
    <row r="541" spans="2:53" ht="12">
      <c r="B541" s="241"/>
      <c r="E541">
        <v>0</v>
      </c>
      <c r="F541">
        <v>0</v>
      </c>
      <c r="G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</row>
    <row r="542" spans="2:53" ht="12">
      <c r="B542" s="241"/>
      <c r="E542">
        <v>0</v>
      </c>
      <c r="F542">
        <v>0</v>
      </c>
      <c r="G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</row>
    <row r="543" spans="2:53" ht="12">
      <c r="B543" s="241"/>
      <c r="E543">
        <v>0</v>
      </c>
      <c r="F543">
        <v>0</v>
      </c>
      <c r="G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</row>
    <row r="544" spans="2:53" ht="12">
      <c r="B544" s="241"/>
      <c r="E544">
        <v>0</v>
      </c>
      <c r="F544">
        <v>0</v>
      </c>
      <c r="G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</row>
    <row r="545" spans="2:53" ht="12">
      <c r="B545" s="241"/>
      <c r="E545">
        <v>0</v>
      </c>
      <c r="F545">
        <v>0</v>
      </c>
      <c r="G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</row>
    <row r="546" spans="2:53" ht="12">
      <c r="B546" s="241"/>
      <c r="E546">
        <v>0</v>
      </c>
      <c r="F546">
        <v>0</v>
      </c>
      <c r="G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</row>
    <row r="547" spans="2:53" ht="12">
      <c r="B547" s="241"/>
      <c r="E547">
        <v>0</v>
      </c>
      <c r="F547">
        <v>0</v>
      </c>
      <c r="G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</row>
    <row r="548" spans="2:53" ht="12">
      <c r="B548" s="241"/>
      <c r="E548">
        <v>0</v>
      </c>
      <c r="F548">
        <v>0</v>
      </c>
      <c r="G548">
        <v>0</v>
      </c>
      <c r="AW548">
        <v>0</v>
      </c>
      <c r="AX548">
        <v>0</v>
      </c>
      <c r="AY548">
        <v>0</v>
      </c>
      <c r="AZ548">
        <v>0</v>
      </c>
      <c r="BA548">
        <v>0</v>
      </c>
    </row>
    <row r="549" spans="2:53" ht="12">
      <c r="B549" s="241"/>
      <c r="E549">
        <v>0</v>
      </c>
      <c r="F549">
        <v>0</v>
      </c>
      <c r="G549">
        <v>0</v>
      </c>
      <c r="AX549">
        <v>0</v>
      </c>
      <c r="AY549">
        <v>0</v>
      </c>
      <c r="AZ549">
        <v>0</v>
      </c>
      <c r="BA549">
        <v>0</v>
      </c>
    </row>
    <row r="550" spans="2:53" ht="12">
      <c r="B550" s="241"/>
      <c r="E550">
        <v>0</v>
      </c>
      <c r="F550">
        <v>0</v>
      </c>
      <c r="G550">
        <v>0</v>
      </c>
      <c r="AY550">
        <v>0</v>
      </c>
      <c r="AZ550">
        <v>0</v>
      </c>
      <c r="BA550">
        <v>0</v>
      </c>
    </row>
    <row r="551" spans="2:53" ht="12">
      <c r="B551" s="241"/>
      <c r="AZ551">
        <v>4.3920516952388185E-12</v>
      </c>
      <c r="BA551">
        <v>4.8516456643346404E-11</v>
      </c>
    </row>
    <row r="552" spans="2:53" ht="12">
      <c r="B552" s="241"/>
      <c r="BA552">
        <v>3.459042913636001E-12</v>
      </c>
    </row>
  </sheetData>
  <conditionalFormatting sqref="C9">
    <cfRule type="cellIs" priority="1" dxfId="0" operator="greaterThan" stopIfTrue="1">
      <formula>1</formula>
    </cfRule>
  </conditionalFormatting>
  <conditionalFormatting sqref="D9">
    <cfRule type="expression" priority="2" dxfId="0" stopIfTrue="1">
      <formula>IF(D9&lt;&gt;"",IF(D9&lt;1,1,0))</formula>
    </cfRule>
  </conditionalFormatting>
  <conditionalFormatting sqref="C13:C42">
    <cfRule type="expression" priority="3" dxfId="0" stopIfTrue="1">
      <formula>IF(C13&lt;&gt;"",IF(C13&gt;$C$9,1,0))</formula>
    </cfRule>
  </conditionalFormatting>
  <dataValidations count="1">
    <dataValidation type="decimal" allowBlank="1" showInputMessage="1" showErrorMessage="1" sqref="C9">
      <formula1>0.0001</formula1>
      <formula2>0.9999</formula2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F200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16384" width="8.8515625" style="0" customWidth="1"/>
  </cols>
  <sheetData>
    <row r="1" spans="1:25" ht="34.5">
      <c r="A1" s="104"/>
      <c r="B1" s="105" t="s">
        <v>383</v>
      </c>
      <c r="C1" s="106"/>
      <c r="D1" s="107"/>
      <c r="E1" s="107"/>
      <c r="F1" s="107"/>
      <c r="G1" s="107"/>
      <c r="H1" s="107"/>
      <c r="I1" s="108"/>
      <c r="J1" s="109"/>
      <c r="K1" s="107"/>
      <c r="L1" s="107"/>
      <c r="M1" s="107"/>
      <c r="N1" s="107"/>
      <c r="O1" s="110"/>
      <c r="P1" s="100"/>
      <c r="Q1" s="100"/>
      <c r="R1" s="75"/>
      <c r="S1" s="75"/>
      <c r="T1" s="75"/>
      <c r="U1" s="75"/>
      <c r="V1" s="75"/>
      <c r="W1" s="75"/>
      <c r="X1" s="75"/>
      <c r="Y1" s="75"/>
    </row>
    <row r="2" spans="1:25" ht="15">
      <c r="A2" s="111"/>
      <c r="B2" s="112" t="s">
        <v>384</v>
      </c>
      <c r="C2" s="113"/>
      <c r="D2" s="193"/>
      <c r="E2" s="193"/>
      <c r="F2" s="100"/>
      <c r="G2" s="100"/>
      <c r="H2" s="100"/>
      <c r="I2" s="100"/>
      <c r="J2" s="100"/>
      <c r="K2" s="100"/>
      <c r="L2" s="100"/>
      <c r="M2" s="100"/>
      <c r="N2" s="100"/>
      <c r="O2" s="114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111"/>
      <c r="B3" s="112" t="s">
        <v>385</v>
      </c>
      <c r="C3" s="113"/>
      <c r="D3" s="193"/>
      <c r="E3" s="193"/>
      <c r="F3" s="100"/>
      <c r="G3" s="100"/>
      <c r="H3" s="100"/>
      <c r="I3" s="100"/>
      <c r="J3" s="100"/>
      <c r="K3" s="100"/>
      <c r="L3" s="100"/>
      <c r="M3" s="100"/>
      <c r="N3" s="100"/>
      <c r="O3" s="114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">
      <c r="A4" s="111"/>
      <c r="B4" s="112" t="s">
        <v>386</v>
      </c>
      <c r="C4" s="115">
        <f ca="1">TODAY()</f>
        <v>39877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14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111"/>
      <c r="B5" s="116" t="s">
        <v>387</v>
      </c>
      <c r="C5" s="116" t="s">
        <v>62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4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8">
      <c r="A6" s="111"/>
      <c r="B6" s="78" t="s">
        <v>388</v>
      </c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100"/>
      <c r="O6" s="114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8.75" thickBot="1">
      <c r="A7" s="111"/>
      <c r="B7" s="78" t="s">
        <v>389</v>
      </c>
      <c r="C7" s="79"/>
      <c r="D7" s="79"/>
      <c r="E7" s="79"/>
      <c r="F7" s="77"/>
      <c r="G7" s="77"/>
      <c r="H7" s="77"/>
      <c r="I7" s="77"/>
      <c r="J7" s="77"/>
      <c r="N7" s="100"/>
      <c r="O7" s="114"/>
      <c r="P7" s="230" t="s">
        <v>30</v>
      </c>
      <c r="Q7" s="75"/>
      <c r="R7" s="75"/>
      <c r="S7" s="75"/>
      <c r="T7" s="231" t="s">
        <v>31</v>
      </c>
      <c r="U7" s="231" t="s">
        <v>32</v>
      </c>
      <c r="V7" s="231" t="s">
        <v>33</v>
      </c>
      <c r="W7" s="75"/>
      <c r="X7" s="75"/>
      <c r="Y7" s="75"/>
    </row>
    <row r="8" spans="1:25" ht="13.5" thickBot="1">
      <c r="A8" s="111"/>
      <c r="B8" s="80"/>
      <c r="C8" s="81" t="s">
        <v>390</v>
      </c>
      <c r="D8" s="81" t="s">
        <v>391</v>
      </c>
      <c r="E8" s="81" t="s">
        <v>392</v>
      </c>
      <c r="F8" s="81" t="s">
        <v>393</v>
      </c>
      <c r="G8" s="81" t="s">
        <v>394</v>
      </c>
      <c r="H8" s="81" t="s">
        <v>395</v>
      </c>
      <c r="I8" s="82" t="s">
        <v>396</v>
      </c>
      <c r="J8" s="82"/>
      <c r="N8" s="100"/>
      <c r="O8" s="114"/>
      <c r="P8" s="111"/>
      <c r="Q8" s="75"/>
      <c r="R8" s="75"/>
      <c r="S8" s="75"/>
      <c r="T8" s="231"/>
      <c r="U8" s="231"/>
      <c r="V8" s="231"/>
      <c r="W8" s="75"/>
      <c r="X8" s="75"/>
      <c r="Y8" s="75"/>
    </row>
    <row r="9" spans="1:25" ht="13.5" thickBot="1">
      <c r="A9" s="111"/>
      <c r="B9" s="83" t="s">
        <v>397</v>
      </c>
      <c r="C9" s="203">
        <v>0.85</v>
      </c>
      <c r="D9" s="204">
        <v>25.7</v>
      </c>
      <c r="E9" s="205">
        <f>IF(C9&lt;&gt;"",1-C9,"")</f>
        <v>0.15000000000000002</v>
      </c>
      <c r="F9" s="84">
        <f>IF(C9&gt;0,IF(D9&gt;0,+C9*D9,""),"")</f>
        <v>21.845</v>
      </c>
      <c r="G9" s="85">
        <v>0.49910000000000043</v>
      </c>
      <c r="H9" s="84">
        <f>IF(G9="","",+F9/G9)</f>
        <v>43.76878381085951</v>
      </c>
      <c r="I9" s="194"/>
      <c r="J9" s="194"/>
      <c r="K9" s="217"/>
      <c r="N9" s="100"/>
      <c r="O9" s="114"/>
      <c r="P9" s="111" t="str">
        <f>CONCATENATE(T9," ",U9," ",V9)</f>
        <v>  </v>
      </c>
      <c r="Q9" s="75"/>
      <c r="R9" s="75"/>
      <c r="S9" s="75"/>
      <c r="T9" s="231">
        <f>IF(C9&gt;1,"Must be between 0 and 100,","")</f>
      </c>
      <c r="U9" s="231">
        <f>IF(D9&lt;&gt;"",IF(D9&lt;1,"W must be &gt; 1",""),"")</f>
      </c>
      <c r="V9" s="231"/>
      <c r="W9" s="75"/>
      <c r="X9" s="75"/>
      <c r="Y9" s="75"/>
    </row>
    <row r="10" spans="1:25" ht="12.75">
      <c r="A10" s="111"/>
      <c r="B10" s="102"/>
      <c r="C10" s="41"/>
      <c r="D10" s="41"/>
      <c r="E10" s="41"/>
      <c r="F10" s="41"/>
      <c r="G10" s="41"/>
      <c r="H10" s="100"/>
      <c r="I10" s="100"/>
      <c r="J10" s="103"/>
      <c r="N10" s="100"/>
      <c r="O10" s="114"/>
      <c r="P10" s="111"/>
      <c r="Q10" s="75"/>
      <c r="R10" s="75"/>
      <c r="S10" s="75"/>
      <c r="T10" s="231"/>
      <c r="U10" s="231"/>
      <c r="V10" s="231"/>
      <c r="W10" s="75"/>
      <c r="X10" s="75"/>
      <c r="Y10" s="75"/>
    </row>
    <row r="11" spans="1:25" ht="12.75">
      <c r="A11" s="111"/>
      <c r="B11" s="117" t="s">
        <v>398</v>
      </c>
      <c r="C11" s="118"/>
      <c r="D11" s="117"/>
      <c r="E11" s="117"/>
      <c r="F11" s="118"/>
      <c r="G11" s="77"/>
      <c r="H11" s="118"/>
      <c r="I11" s="119"/>
      <c r="J11" s="77"/>
      <c r="K11" s="117" t="s">
        <v>399</v>
      </c>
      <c r="L11" s="120"/>
      <c r="M11" s="118"/>
      <c r="N11" s="121"/>
      <c r="O11" s="114"/>
      <c r="P11" s="111"/>
      <c r="Q11" s="75"/>
      <c r="R11" s="75"/>
      <c r="S11" s="75"/>
      <c r="T11" s="231"/>
      <c r="U11" s="231"/>
      <c r="V11" s="231"/>
      <c r="W11" s="75"/>
      <c r="X11" s="75"/>
      <c r="Y11" s="75"/>
    </row>
    <row r="12" spans="1:25" ht="13.5" thickBot="1">
      <c r="A12" s="111"/>
      <c r="B12" s="87" t="s">
        <v>400</v>
      </c>
      <c r="C12" s="88" t="s">
        <v>401</v>
      </c>
      <c r="D12" s="88" t="s">
        <v>402</v>
      </c>
      <c r="E12" s="88" t="s">
        <v>403</v>
      </c>
      <c r="F12" s="87" t="s">
        <v>404</v>
      </c>
      <c r="G12" s="77"/>
      <c r="H12" s="88" t="s">
        <v>405</v>
      </c>
      <c r="I12" s="89" t="s">
        <v>406</v>
      </c>
      <c r="J12" s="77"/>
      <c r="K12" s="88" t="s">
        <v>407</v>
      </c>
      <c r="L12" s="88" t="s">
        <v>408</v>
      </c>
      <c r="M12" s="87" t="s">
        <v>409</v>
      </c>
      <c r="N12" s="90" t="s">
        <v>410</v>
      </c>
      <c r="O12" s="114"/>
      <c r="Q12" s="75"/>
      <c r="R12" s="231" t="s">
        <v>34</v>
      </c>
      <c r="T12" s="231" t="s">
        <v>35</v>
      </c>
      <c r="U12" s="231"/>
      <c r="V12" s="231"/>
      <c r="W12" s="75"/>
      <c r="X12" s="75"/>
      <c r="Y12" s="75"/>
    </row>
    <row r="13" spans="1:25" ht="12.75">
      <c r="A13" s="122">
        <v>1</v>
      </c>
      <c r="B13" s="215" t="s">
        <v>436</v>
      </c>
      <c r="C13" s="209">
        <v>0.62</v>
      </c>
      <c r="D13" s="210">
        <v>10.1</v>
      </c>
      <c r="E13" s="137"/>
      <c r="F13" s="211" t="s">
        <v>411</v>
      </c>
      <c r="G13" s="100"/>
      <c r="H13" s="123">
        <v>2.525999999999833</v>
      </c>
      <c r="I13" s="124">
        <f aca="true" t="shared" si="0" ref="I13:I42">IF(F13="Y",IF(H13&lt;&gt;"",H13*M13,""),"")</f>
        <v>0.7240930189974343</v>
      </c>
      <c r="J13" s="77"/>
      <c r="K13" s="125">
        <f aca="true" t="shared" si="1" ref="K13:K42">IF(C13&lt;&gt;"",1-C13,IF(E13&lt;&gt;"",1-($E$43*$C$9/$E$44),""))</f>
        <v>0.38</v>
      </c>
      <c r="L13" s="126">
        <f aca="true" t="shared" si="2" ref="L13:L42">IF(C13&lt;&gt;"",C13*D13,"")</f>
        <v>6.262</v>
      </c>
      <c r="M13" s="127">
        <f aca="true" t="shared" si="3" ref="M13:M42">IF(B13&lt;&gt;"",IF(E13&lt;&gt;"",E13,L13/$F$9),"")</f>
        <v>0.28665598535133896</v>
      </c>
      <c r="N13" s="128">
        <f aca="true" t="shared" si="4" ref="N13:N42">IF(F13="Y",M13,"")</f>
        <v>0.28665598535133896</v>
      </c>
      <c r="O13" s="114"/>
      <c r="P13" s="111" t="str">
        <f aca="true" t="shared" si="5" ref="P13:P42">CONCATENATE(T13," ",U13)</f>
        <v> </v>
      </c>
      <c r="S13" s="231"/>
      <c r="T13" s="134">
        <f aca="true" t="shared" si="6" ref="T13:T42">IF($C13&gt;$C$9,"b must be less than B,","")</f>
      </c>
      <c r="U13" s="134">
        <f aca="true" t="shared" si="7" ref="U13:U42">IF($D13&gt;$D$9,"Caution, w &gt; W,","")</f>
      </c>
      <c r="V13" s="231"/>
      <c r="W13" s="75"/>
      <c r="X13" s="75"/>
      <c r="Y13" s="75"/>
    </row>
    <row r="14" spans="1:25" ht="12.75">
      <c r="A14" s="122">
        <v>2</v>
      </c>
      <c r="B14" s="216" t="s">
        <v>437</v>
      </c>
      <c r="C14" s="212">
        <v>0.41</v>
      </c>
      <c r="D14" s="210">
        <v>8.5</v>
      </c>
      <c r="E14" s="137"/>
      <c r="F14" s="211" t="s">
        <v>411</v>
      </c>
      <c r="G14" s="100"/>
      <c r="H14" s="123">
        <v>1.8179999999999106</v>
      </c>
      <c r="I14" s="124">
        <f t="shared" si="0"/>
        <v>0.290031128404655</v>
      </c>
      <c r="J14" s="77"/>
      <c r="K14" s="125">
        <f t="shared" si="1"/>
        <v>0.5900000000000001</v>
      </c>
      <c r="L14" s="126">
        <f t="shared" si="2"/>
        <v>3.485</v>
      </c>
      <c r="M14" s="127">
        <f t="shared" si="3"/>
        <v>0.1595330739299611</v>
      </c>
      <c r="N14" s="128">
        <f t="shared" si="4"/>
        <v>0.1595330739299611</v>
      </c>
      <c r="O14" s="114"/>
      <c r="P14" s="111" t="str">
        <f t="shared" si="5"/>
        <v> </v>
      </c>
      <c r="Q14" s="232"/>
      <c r="R14" s="232"/>
      <c r="S14" s="231"/>
      <c r="T14" s="134">
        <f t="shared" si="6"/>
      </c>
      <c r="U14" s="134">
        <f t="shared" si="7"/>
      </c>
      <c r="V14" s="231"/>
      <c r="W14" s="75"/>
      <c r="X14" s="75"/>
      <c r="Y14" s="75"/>
    </row>
    <row r="15" spans="1:25" ht="12.75">
      <c r="A15" s="122">
        <v>3</v>
      </c>
      <c r="B15" s="216" t="s">
        <v>65</v>
      </c>
      <c r="C15" s="212">
        <v>0.29</v>
      </c>
      <c r="D15" s="210">
        <v>6.4</v>
      </c>
      <c r="E15" s="137"/>
      <c r="F15" s="211" t="s">
        <v>411</v>
      </c>
      <c r="G15" s="100"/>
      <c r="H15" s="123">
        <v>2.5449999999998307</v>
      </c>
      <c r="I15" s="124">
        <f t="shared" si="0"/>
        <v>0.21622888532843607</v>
      </c>
      <c r="J15" s="77"/>
      <c r="K15" s="125">
        <f t="shared" si="1"/>
        <v>0.71</v>
      </c>
      <c r="L15" s="126">
        <f t="shared" si="2"/>
        <v>1.8559999999999999</v>
      </c>
      <c r="M15" s="127">
        <f t="shared" si="3"/>
        <v>0.08496223392080568</v>
      </c>
      <c r="N15" s="128">
        <f t="shared" si="4"/>
        <v>0.08496223392080568</v>
      </c>
      <c r="O15" s="114"/>
      <c r="P15" s="111" t="str">
        <f t="shared" si="5"/>
        <v> </v>
      </c>
      <c r="Q15" s="232"/>
      <c r="R15" s="232"/>
      <c r="S15" s="231"/>
      <c r="T15" s="134">
        <f t="shared" si="6"/>
      </c>
      <c r="U15" s="134">
        <f t="shared" si="7"/>
      </c>
      <c r="V15" s="231"/>
      <c r="W15" s="75"/>
      <c r="X15" s="75"/>
      <c r="Y15" s="75"/>
    </row>
    <row r="16" spans="1:25" ht="12.75">
      <c r="A16" s="122">
        <v>4</v>
      </c>
      <c r="B16" s="216" t="s">
        <v>66</v>
      </c>
      <c r="C16" s="212">
        <v>0.32</v>
      </c>
      <c r="D16" s="210">
        <v>5</v>
      </c>
      <c r="E16" s="137"/>
      <c r="F16" s="139" t="s">
        <v>411</v>
      </c>
      <c r="G16" s="100"/>
      <c r="H16" s="123">
        <v>4.65799999999989</v>
      </c>
      <c r="I16" s="124">
        <f t="shared" si="0"/>
        <v>0.34116731517508925</v>
      </c>
      <c r="J16" s="77"/>
      <c r="K16" s="125">
        <f t="shared" si="1"/>
        <v>0.6799999999999999</v>
      </c>
      <c r="L16" s="126">
        <f t="shared" si="2"/>
        <v>1.6</v>
      </c>
      <c r="M16" s="127">
        <f t="shared" si="3"/>
        <v>0.07324330510414283</v>
      </c>
      <c r="N16" s="128">
        <f t="shared" si="4"/>
        <v>0.07324330510414283</v>
      </c>
      <c r="O16" s="114"/>
      <c r="P16" s="111" t="str">
        <f t="shared" si="5"/>
        <v> </v>
      </c>
      <c r="Q16" s="232"/>
      <c r="R16" s="232"/>
      <c r="S16" s="231"/>
      <c r="T16" s="134">
        <f t="shared" si="6"/>
      </c>
      <c r="U16" s="134">
        <f t="shared" si="7"/>
      </c>
      <c r="V16" s="231"/>
      <c r="W16" s="75"/>
      <c r="X16" s="75"/>
      <c r="Y16" s="75"/>
    </row>
    <row r="17" spans="1:25" ht="12.75">
      <c r="A17" s="122">
        <v>5</v>
      </c>
      <c r="B17" s="216" t="s">
        <v>67</v>
      </c>
      <c r="C17" s="212">
        <v>0.23</v>
      </c>
      <c r="D17" s="210">
        <v>4.8</v>
      </c>
      <c r="E17" s="137"/>
      <c r="F17" s="139" t="s">
        <v>411</v>
      </c>
      <c r="G17" s="100"/>
      <c r="H17" s="123">
        <v>4.140999999999718</v>
      </c>
      <c r="I17" s="124">
        <f t="shared" si="0"/>
        <v>0.20927736324100202</v>
      </c>
      <c r="J17" s="77"/>
      <c r="K17" s="125">
        <f t="shared" si="1"/>
        <v>0.77</v>
      </c>
      <c r="L17" s="126">
        <f t="shared" si="2"/>
        <v>1.104</v>
      </c>
      <c r="M17" s="127">
        <f t="shared" si="3"/>
        <v>0.05053788052185856</v>
      </c>
      <c r="N17" s="128">
        <f t="shared" si="4"/>
        <v>0.05053788052185856</v>
      </c>
      <c r="O17" s="114"/>
      <c r="P17" s="111" t="str">
        <f t="shared" si="5"/>
        <v> </v>
      </c>
      <c r="Q17" s="232"/>
      <c r="R17" s="232"/>
      <c r="S17" s="231"/>
      <c r="T17" s="134">
        <f t="shared" si="6"/>
      </c>
      <c r="U17" s="134">
        <f t="shared" si="7"/>
      </c>
      <c r="V17" s="231"/>
      <c r="W17" s="75"/>
      <c r="X17" s="75"/>
      <c r="Y17" s="75"/>
    </row>
    <row r="18" spans="1:25" ht="12.75">
      <c r="A18" s="122">
        <v>6</v>
      </c>
      <c r="B18" s="216" t="s">
        <v>68</v>
      </c>
      <c r="C18" s="212">
        <v>0.17</v>
      </c>
      <c r="D18" s="210">
        <v>5.1</v>
      </c>
      <c r="E18" s="137"/>
      <c r="F18" s="139" t="s">
        <v>411</v>
      </c>
      <c r="G18" s="100"/>
      <c r="H18" s="123">
        <v>3.2479999999997533</v>
      </c>
      <c r="I18" s="124">
        <f t="shared" si="0"/>
        <v>0.12890894941633263</v>
      </c>
      <c r="J18" s="77"/>
      <c r="K18" s="125">
        <f t="shared" si="1"/>
        <v>0.83</v>
      </c>
      <c r="L18" s="126">
        <f t="shared" si="2"/>
        <v>0.867</v>
      </c>
      <c r="M18" s="127">
        <f t="shared" si="3"/>
        <v>0.0396887159533074</v>
      </c>
      <c r="N18" s="128">
        <f t="shared" si="4"/>
        <v>0.0396887159533074</v>
      </c>
      <c r="O18" s="114"/>
      <c r="P18" s="111" t="str">
        <f t="shared" si="5"/>
        <v> </v>
      </c>
      <c r="Q18" s="232"/>
      <c r="R18" s="232"/>
      <c r="S18" s="231"/>
      <c r="T18" s="134">
        <f t="shared" si="6"/>
      </c>
      <c r="U18" s="134">
        <f t="shared" si="7"/>
      </c>
      <c r="V18" s="231"/>
      <c r="W18" s="75"/>
      <c r="X18" s="75"/>
      <c r="Y18" s="75"/>
    </row>
    <row r="19" spans="1:25" ht="12.75">
      <c r="A19" s="122">
        <v>7</v>
      </c>
      <c r="B19" s="216" t="s">
        <v>69</v>
      </c>
      <c r="C19" s="212">
        <v>0.12</v>
      </c>
      <c r="D19" s="210">
        <v>6.8</v>
      </c>
      <c r="E19" s="137"/>
      <c r="F19" s="139" t="s">
        <v>411</v>
      </c>
      <c r="G19" s="100"/>
      <c r="H19" s="123">
        <v>1.6919999999999245</v>
      </c>
      <c r="I19" s="124">
        <f t="shared" si="0"/>
        <v>0.0632031128404641</v>
      </c>
      <c r="J19" s="77"/>
      <c r="K19" s="125">
        <f t="shared" si="1"/>
        <v>0.88</v>
      </c>
      <c r="L19" s="126">
        <f t="shared" si="2"/>
        <v>0.816</v>
      </c>
      <c r="M19" s="127">
        <f t="shared" si="3"/>
        <v>0.03735408560311284</v>
      </c>
      <c r="N19" s="128">
        <f t="shared" si="4"/>
        <v>0.03735408560311284</v>
      </c>
      <c r="O19" s="114"/>
      <c r="P19" s="111" t="str">
        <f t="shared" si="5"/>
        <v> </v>
      </c>
      <c r="Q19" s="232"/>
      <c r="R19" s="232"/>
      <c r="S19" s="231"/>
      <c r="T19" s="134">
        <f t="shared" si="6"/>
      </c>
      <c r="U19" s="134">
        <f t="shared" si="7"/>
      </c>
      <c r="V19" s="231"/>
      <c r="W19" s="75"/>
      <c r="X19" s="75"/>
      <c r="Y19" s="75"/>
    </row>
    <row r="20" spans="1:25" ht="12.75">
      <c r="A20" s="122">
        <v>8</v>
      </c>
      <c r="B20" s="216" t="s">
        <v>70</v>
      </c>
      <c r="C20" s="212">
        <v>0.14</v>
      </c>
      <c r="D20" s="210">
        <v>4.3</v>
      </c>
      <c r="E20" s="137"/>
      <c r="F20" s="139" t="s">
        <v>411</v>
      </c>
      <c r="G20" s="100"/>
      <c r="H20" s="123">
        <v>4.397999999999803</v>
      </c>
      <c r="I20" s="124">
        <f t="shared" si="0"/>
        <v>0.12119917601281216</v>
      </c>
      <c r="J20" s="77"/>
      <c r="K20" s="125">
        <f t="shared" si="1"/>
        <v>0.86</v>
      </c>
      <c r="L20" s="126">
        <f t="shared" si="2"/>
        <v>0.602</v>
      </c>
      <c r="M20" s="127">
        <f t="shared" si="3"/>
        <v>0.027557793545433737</v>
      </c>
      <c r="N20" s="128">
        <f t="shared" si="4"/>
        <v>0.027557793545433737</v>
      </c>
      <c r="O20" s="114"/>
      <c r="P20" s="111" t="str">
        <f t="shared" si="5"/>
        <v> </v>
      </c>
      <c r="Q20" s="232"/>
      <c r="R20" s="232"/>
      <c r="S20" s="231"/>
      <c r="T20" s="134">
        <f t="shared" si="6"/>
      </c>
      <c r="U20" s="134">
        <f t="shared" si="7"/>
      </c>
      <c r="V20" s="231"/>
      <c r="W20" s="75"/>
      <c r="X20" s="75"/>
      <c r="Y20" s="75"/>
    </row>
    <row r="21" spans="1:25" ht="12.75">
      <c r="A21" s="122">
        <v>9</v>
      </c>
      <c r="B21" s="216" t="s">
        <v>71</v>
      </c>
      <c r="C21" s="212">
        <v>0.22</v>
      </c>
      <c r="D21" s="210">
        <v>3.3</v>
      </c>
      <c r="E21" s="137"/>
      <c r="F21" s="139" t="s">
        <v>411</v>
      </c>
      <c r="G21" s="100"/>
      <c r="H21" s="123">
        <v>9.808000000000003</v>
      </c>
      <c r="I21" s="124">
        <f t="shared" si="0"/>
        <v>0.32596054016937526</v>
      </c>
      <c r="J21" s="77"/>
      <c r="K21" s="125">
        <f t="shared" si="1"/>
        <v>0.78</v>
      </c>
      <c r="L21" s="126">
        <f t="shared" si="2"/>
        <v>0.726</v>
      </c>
      <c r="M21" s="127">
        <f t="shared" si="3"/>
        <v>0.033234149691004806</v>
      </c>
      <c r="N21" s="128">
        <f t="shared" si="4"/>
        <v>0.033234149691004806</v>
      </c>
      <c r="O21" s="114"/>
      <c r="P21" s="111" t="str">
        <f t="shared" si="5"/>
        <v> </v>
      </c>
      <c r="Q21" s="232"/>
      <c r="R21" s="232"/>
      <c r="S21" s="231"/>
      <c r="T21" s="134">
        <f t="shared" si="6"/>
      </c>
      <c r="U21" s="134">
        <f t="shared" si="7"/>
      </c>
      <c r="V21" s="231"/>
      <c r="W21" s="75"/>
      <c r="X21" s="75"/>
      <c r="Y21" s="75"/>
    </row>
    <row r="22" spans="1:25" ht="12.75">
      <c r="A22" s="122">
        <v>10</v>
      </c>
      <c r="B22" s="216" t="s">
        <v>72</v>
      </c>
      <c r="C22" s="212">
        <v>0.13</v>
      </c>
      <c r="D22" s="210">
        <v>5.5</v>
      </c>
      <c r="E22" s="137"/>
      <c r="F22" s="139" t="s">
        <v>411</v>
      </c>
      <c r="G22" s="100"/>
      <c r="H22" s="123">
        <v>2.605999999999824</v>
      </c>
      <c r="I22" s="124">
        <f t="shared" si="0"/>
        <v>0.08529594872968069</v>
      </c>
      <c r="J22" s="77"/>
      <c r="K22" s="125">
        <f t="shared" si="1"/>
        <v>0.87</v>
      </c>
      <c r="L22" s="126">
        <f t="shared" si="2"/>
        <v>0.7150000000000001</v>
      </c>
      <c r="M22" s="127">
        <f t="shared" si="3"/>
        <v>0.03273060196841383</v>
      </c>
      <c r="N22" s="128">
        <f t="shared" si="4"/>
        <v>0.03273060196841383</v>
      </c>
      <c r="O22" s="114"/>
      <c r="P22" s="111" t="str">
        <f t="shared" si="5"/>
        <v> </v>
      </c>
      <c r="Q22" s="232"/>
      <c r="R22" s="232"/>
      <c r="S22" s="231"/>
      <c r="T22" s="134">
        <f t="shared" si="6"/>
      </c>
      <c r="U22" s="134">
        <f t="shared" si="7"/>
      </c>
      <c r="V22" s="231"/>
      <c r="W22" s="75"/>
      <c r="X22" s="75"/>
      <c r="Y22" s="75"/>
    </row>
    <row r="23" spans="1:25" ht="12.75">
      <c r="A23" s="122">
        <v>11</v>
      </c>
      <c r="B23" s="193" t="s">
        <v>73</v>
      </c>
      <c r="C23" s="137">
        <v>0.13</v>
      </c>
      <c r="D23" s="138">
        <v>4.2</v>
      </c>
      <c r="E23" s="137"/>
      <c r="F23" s="139" t="s">
        <v>411</v>
      </c>
      <c r="G23" s="100"/>
      <c r="H23" s="123">
        <v>4.5389999999998505</v>
      </c>
      <c r="I23" s="124">
        <f t="shared" si="0"/>
        <v>0.11344902723735037</v>
      </c>
      <c r="J23" s="77"/>
      <c r="K23" s="125">
        <f t="shared" si="1"/>
        <v>0.87</v>
      </c>
      <c r="L23" s="126">
        <f t="shared" si="2"/>
        <v>0.546</v>
      </c>
      <c r="M23" s="127">
        <f t="shared" si="3"/>
        <v>0.024994277866788744</v>
      </c>
      <c r="N23" s="128">
        <f t="shared" si="4"/>
        <v>0.024994277866788744</v>
      </c>
      <c r="O23" s="114"/>
      <c r="P23" s="111" t="str">
        <f t="shared" si="5"/>
        <v> </v>
      </c>
      <c r="Q23" s="232"/>
      <c r="R23" s="232"/>
      <c r="S23" s="231"/>
      <c r="T23" s="134">
        <f t="shared" si="6"/>
      </c>
      <c r="U23" s="134">
        <f t="shared" si="7"/>
      </c>
      <c r="V23" s="231"/>
      <c r="W23" s="75"/>
      <c r="X23" s="75"/>
      <c r="Y23" s="75"/>
    </row>
    <row r="24" spans="1:25" ht="12.75">
      <c r="A24" s="122">
        <v>12</v>
      </c>
      <c r="B24" s="193" t="s">
        <v>74</v>
      </c>
      <c r="C24" s="137">
        <v>0.1</v>
      </c>
      <c r="D24" s="138">
        <v>3.7</v>
      </c>
      <c r="E24" s="137"/>
      <c r="F24" s="139" t="s">
        <v>411</v>
      </c>
      <c r="G24" s="100"/>
      <c r="H24" s="123">
        <v>5.6500000000002215</v>
      </c>
      <c r="I24" s="124">
        <f t="shared" si="0"/>
        <v>0.09569695582513538</v>
      </c>
      <c r="J24" s="77"/>
      <c r="K24" s="125">
        <f t="shared" si="1"/>
        <v>0.9</v>
      </c>
      <c r="L24" s="126">
        <f t="shared" si="2"/>
        <v>0.37000000000000005</v>
      </c>
      <c r="M24" s="127">
        <f t="shared" si="3"/>
        <v>0.01693751430533303</v>
      </c>
      <c r="N24" s="128">
        <f t="shared" si="4"/>
        <v>0.01693751430533303</v>
      </c>
      <c r="O24" s="114"/>
      <c r="P24" s="111" t="str">
        <f t="shared" si="5"/>
        <v> </v>
      </c>
      <c r="Q24" s="232"/>
      <c r="R24" s="232"/>
      <c r="S24" s="231"/>
      <c r="T24" s="134">
        <f t="shared" si="6"/>
      </c>
      <c r="U24" s="134">
        <f t="shared" si="7"/>
      </c>
      <c r="V24" s="231"/>
      <c r="W24" s="75"/>
      <c r="X24" s="75"/>
      <c r="Y24" s="75"/>
    </row>
    <row r="25" spans="1:25" ht="12.75">
      <c r="A25" s="122">
        <v>13</v>
      </c>
      <c r="B25" s="193" t="s">
        <v>75</v>
      </c>
      <c r="C25" s="137">
        <v>0.1</v>
      </c>
      <c r="D25" s="138">
        <v>3.8</v>
      </c>
      <c r="E25" s="137"/>
      <c r="F25" s="139" t="s">
        <v>411</v>
      </c>
      <c r="G25" s="100"/>
      <c r="H25" s="123">
        <v>5.328000000000114</v>
      </c>
      <c r="I25" s="124">
        <f t="shared" si="0"/>
        <v>0.09268207827878432</v>
      </c>
      <c r="J25" s="77"/>
      <c r="K25" s="125">
        <f t="shared" si="1"/>
        <v>0.9</v>
      </c>
      <c r="L25" s="126">
        <f t="shared" si="2"/>
        <v>0.38</v>
      </c>
      <c r="M25" s="127">
        <f t="shared" si="3"/>
        <v>0.01739528496223392</v>
      </c>
      <c r="N25" s="128">
        <f t="shared" si="4"/>
        <v>0.01739528496223392</v>
      </c>
      <c r="O25" s="114"/>
      <c r="P25" s="111" t="str">
        <f t="shared" si="5"/>
        <v> </v>
      </c>
      <c r="Q25" s="232"/>
      <c r="R25" s="232"/>
      <c r="S25" s="231"/>
      <c r="T25" s="134">
        <f t="shared" si="6"/>
      </c>
      <c r="U25" s="134">
        <f t="shared" si="7"/>
      </c>
      <c r="V25" s="231"/>
      <c r="W25" s="75"/>
      <c r="X25" s="75"/>
      <c r="Y25" s="75"/>
    </row>
    <row r="26" spans="1:25" ht="12.75">
      <c r="A26" s="122">
        <v>14</v>
      </c>
      <c r="B26" s="193" t="s">
        <v>76</v>
      </c>
      <c r="C26" s="137">
        <v>0.11</v>
      </c>
      <c r="D26" s="138">
        <v>3.4</v>
      </c>
      <c r="E26" s="137"/>
      <c r="F26" s="139" t="s">
        <v>411</v>
      </c>
      <c r="G26" s="100"/>
      <c r="H26" s="123">
        <v>6.984000000000667</v>
      </c>
      <c r="I26" s="124">
        <f t="shared" si="0"/>
        <v>0.11957042801557563</v>
      </c>
      <c r="J26" s="77"/>
      <c r="K26" s="125">
        <f t="shared" si="1"/>
        <v>0.89</v>
      </c>
      <c r="L26" s="126">
        <f t="shared" si="2"/>
        <v>0.374</v>
      </c>
      <c r="M26" s="127">
        <f t="shared" si="3"/>
        <v>0.017120622568093387</v>
      </c>
      <c r="N26" s="128">
        <f t="shared" si="4"/>
        <v>0.017120622568093387</v>
      </c>
      <c r="O26" s="114"/>
      <c r="P26" s="111" t="str">
        <f t="shared" si="5"/>
        <v> </v>
      </c>
      <c r="Q26" s="232"/>
      <c r="R26" s="232"/>
      <c r="S26" s="231"/>
      <c r="T26" s="134">
        <f t="shared" si="6"/>
      </c>
      <c r="U26" s="134">
        <f t="shared" si="7"/>
      </c>
      <c r="V26" s="231"/>
      <c r="W26" s="75"/>
      <c r="X26" s="75"/>
      <c r="Y26" s="75"/>
    </row>
    <row r="27" spans="1:25" ht="12.75">
      <c r="A27" s="122">
        <v>15</v>
      </c>
      <c r="B27" s="193" t="s">
        <v>77</v>
      </c>
      <c r="C27" s="137">
        <v>0.1</v>
      </c>
      <c r="D27" s="138">
        <v>3.5</v>
      </c>
      <c r="E27" s="137"/>
      <c r="F27" s="139" t="s">
        <v>411</v>
      </c>
      <c r="G27" s="100"/>
      <c r="H27" s="123">
        <v>6.400000000000472</v>
      </c>
      <c r="I27" s="124">
        <f t="shared" si="0"/>
        <v>0.10254062714580753</v>
      </c>
      <c r="J27" s="77"/>
      <c r="K27" s="125">
        <f t="shared" si="1"/>
        <v>0.9</v>
      </c>
      <c r="L27" s="126">
        <f t="shared" si="2"/>
        <v>0.35000000000000003</v>
      </c>
      <c r="M27" s="127">
        <f t="shared" si="3"/>
        <v>0.016021972991531245</v>
      </c>
      <c r="N27" s="128">
        <f t="shared" si="4"/>
        <v>0.016021972991531245</v>
      </c>
      <c r="O27" s="114"/>
      <c r="P27" s="111" t="str">
        <f t="shared" si="5"/>
        <v> </v>
      </c>
      <c r="Q27" s="232"/>
      <c r="R27" s="232"/>
      <c r="S27" s="231"/>
      <c r="T27" s="134">
        <f t="shared" si="6"/>
      </c>
      <c r="U27" s="134">
        <f t="shared" si="7"/>
      </c>
      <c r="V27" s="231"/>
      <c r="W27" s="75"/>
      <c r="X27" s="75"/>
      <c r="Y27" s="75"/>
    </row>
    <row r="28" spans="1:25" ht="12.75">
      <c r="A28" s="122">
        <v>16</v>
      </c>
      <c r="B28" s="193" t="s">
        <v>78</v>
      </c>
      <c r="C28" s="137">
        <v>0.05</v>
      </c>
      <c r="D28" s="138">
        <v>2.3</v>
      </c>
      <c r="E28" s="137"/>
      <c r="F28" s="139" t="s">
        <v>411</v>
      </c>
      <c r="G28" s="100"/>
      <c r="H28" s="123">
        <v>16.551999999997246</v>
      </c>
      <c r="I28" s="124">
        <f t="shared" si="0"/>
        <v>0.0871357289997566</v>
      </c>
      <c r="J28" s="77"/>
      <c r="K28" s="125">
        <f t="shared" si="1"/>
        <v>0.95</v>
      </c>
      <c r="L28" s="126">
        <f t="shared" si="2"/>
        <v>0.11499999999999999</v>
      </c>
      <c r="M28" s="125">
        <f t="shared" si="3"/>
        <v>0.005264362554360265</v>
      </c>
      <c r="N28" s="128">
        <f t="shared" si="4"/>
        <v>0.005264362554360265</v>
      </c>
      <c r="O28" s="114"/>
      <c r="P28" s="111" t="str">
        <f t="shared" si="5"/>
        <v> </v>
      </c>
      <c r="Q28" s="232"/>
      <c r="R28" s="232"/>
      <c r="S28" s="231"/>
      <c r="T28" s="134">
        <f t="shared" si="6"/>
      </c>
      <c r="U28" s="134">
        <f t="shared" si="7"/>
      </c>
      <c r="V28" s="231"/>
      <c r="W28" s="75"/>
      <c r="X28" s="75"/>
      <c r="Y28" s="75"/>
    </row>
    <row r="29" spans="1:25" ht="12.75">
      <c r="A29" s="122">
        <v>17</v>
      </c>
      <c r="B29" s="193"/>
      <c r="C29" s="137"/>
      <c r="D29" s="138"/>
      <c r="E29" s="137"/>
      <c r="F29" s="139"/>
      <c r="G29" s="100"/>
      <c r="H29" s="123"/>
      <c r="I29" s="124">
        <f t="shared" si="0"/>
      </c>
      <c r="J29" s="77"/>
      <c r="K29" s="125">
        <f t="shared" si="1"/>
      </c>
      <c r="L29" s="126">
        <f t="shared" si="2"/>
      </c>
      <c r="M29" s="127">
        <f t="shared" si="3"/>
      </c>
      <c r="N29" s="128">
        <f t="shared" si="4"/>
      </c>
      <c r="O29" s="114"/>
      <c r="P29" s="111" t="str">
        <f t="shared" si="5"/>
        <v> </v>
      </c>
      <c r="Q29" s="232"/>
      <c r="R29" s="232"/>
      <c r="S29" s="231"/>
      <c r="T29" s="134">
        <f t="shared" si="6"/>
      </c>
      <c r="U29" s="134">
        <f t="shared" si="7"/>
      </c>
      <c r="V29" s="231"/>
      <c r="W29" s="75"/>
      <c r="X29" s="75"/>
      <c r="Y29" s="75"/>
    </row>
    <row r="30" spans="1:25" ht="12.75">
      <c r="A30" s="122">
        <v>18</v>
      </c>
      <c r="B30" s="193"/>
      <c r="C30" s="137"/>
      <c r="D30" s="138"/>
      <c r="E30" s="137"/>
      <c r="F30" s="139"/>
      <c r="G30" s="100"/>
      <c r="H30" s="123"/>
      <c r="I30" s="124">
        <f t="shared" si="0"/>
      </c>
      <c r="J30" s="77"/>
      <c r="K30" s="125">
        <f t="shared" si="1"/>
      </c>
      <c r="L30" s="126">
        <f t="shared" si="2"/>
      </c>
      <c r="M30" s="127">
        <f t="shared" si="3"/>
      </c>
      <c r="N30" s="128">
        <f t="shared" si="4"/>
      </c>
      <c r="O30" s="114"/>
      <c r="P30" s="111" t="str">
        <f t="shared" si="5"/>
        <v> </v>
      </c>
      <c r="Q30" s="232"/>
      <c r="R30" s="232"/>
      <c r="S30" s="231"/>
      <c r="T30" s="134">
        <f t="shared" si="6"/>
      </c>
      <c r="U30" s="134">
        <f t="shared" si="7"/>
      </c>
      <c r="V30" s="231"/>
      <c r="W30" s="75"/>
      <c r="X30" s="75"/>
      <c r="Y30" s="75"/>
    </row>
    <row r="31" spans="1:25" ht="12.75">
      <c r="A31" s="122">
        <v>19</v>
      </c>
      <c r="B31" s="193"/>
      <c r="C31" s="137"/>
      <c r="D31" s="138"/>
      <c r="E31" s="137"/>
      <c r="F31" s="139"/>
      <c r="G31" s="100"/>
      <c r="H31" s="123"/>
      <c r="I31" s="124">
        <f t="shared" si="0"/>
      </c>
      <c r="J31" s="77"/>
      <c r="K31" s="125">
        <f t="shared" si="1"/>
      </c>
      <c r="L31" s="126">
        <f t="shared" si="2"/>
      </c>
      <c r="M31" s="127">
        <f t="shared" si="3"/>
      </c>
      <c r="N31" s="128">
        <f t="shared" si="4"/>
      </c>
      <c r="O31" s="114"/>
      <c r="P31" s="111" t="str">
        <f t="shared" si="5"/>
        <v> </v>
      </c>
      <c r="Q31" s="232"/>
      <c r="R31" s="232"/>
      <c r="S31" s="231"/>
      <c r="T31" s="134">
        <f t="shared" si="6"/>
      </c>
      <c r="U31" s="134">
        <f t="shared" si="7"/>
      </c>
      <c r="V31" s="231"/>
      <c r="W31" s="75"/>
      <c r="X31" s="75"/>
      <c r="Y31" s="75"/>
    </row>
    <row r="32" spans="1:25" ht="12.75">
      <c r="A32" s="122">
        <v>20</v>
      </c>
      <c r="B32" s="193"/>
      <c r="C32" s="137"/>
      <c r="D32" s="138"/>
      <c r="E32" s="137"/>
      <c r="F32" s="139"/>
      <c r="G32" s="100"/>
      <c r="H32" s="123"/>
      <c r="I32" s="124">
        <f t="shared" si="0"/>
      </c>
      <c r="J32" s="77"/>
      <c r="K32" s="125">
        <f t="shared" si="1"/>
      </c>
      <c r="L32" s="126">
        <f t="shared" si="2"/>
      </c>
      <c r="M32" s="127">
        <f t="shared" si="3"/>
      </c>
      <c r="N32" s="128">
        <f t="shared" si="4"/>
      </c>
      <c r="O32" s="114"/>
      <c r="P32" s="111" t="str">
        <f t="shared" si="5"/>
        <v> </v>
      </c>
      <c r="Q32" s="232"/>
      <c r="R32" s="232"/>
      <c r="S32" s="231"/>
      <c r="T32" s="134">
        <f t="shared" si="6"/>
      </c>
      <c r="U32" s="134">
        <f t="shared" si="7"/>
      </c>
      <c r="V32" s="231"/>
      <c r="W32" s="75"/>
      <c r="X32" s="75"/>
      <c r="Y32" s="75"/>
    </row>
    <row r="33" spans="1:25" ht="12.75">
      <c r="A33" s="122">
        <v>21</v>
      </c>
      <c r="B33" s="193"/>
      <c r="C33" s="137"/>
      <c r="D33" s="138"/>
      <c r="E33" s="137"/>
      <c r="F33" s="139"/>
      <c r="G33" s="100"/>
      <c r="H33" s="123"/>
      <c r="I33" s="124">
        <f t="shared" si="0"/>
      </c>
      <c r="J33" s="77"/>
      <c r="K33" s="125">
        <f t="shared" si="1"/>
      </c>
      <c r="L33" s="126">
        <f t="shared" si="2"/>
      </c>
      <c r="M33" s="127">
        <f t="shared" si="3"/>
      </c>
      <c r="N33" s="128">
        <f t="shared" si="4"/>
      </c>
      <c r="O33" s="114"/>
      <c r="P33" s="111" t="str">
        <f t="shared" si="5"/>
        <v> </v>
      </c>
      <c r="Q33" s="232"/>
      <c r="R33" s="232"/>
      <c r="S33" s="231"/>
      <c r="T33" s="134">
        <f t="shared" si="6"/>
      </c>
      <c r="U33" s="134">
        <f t="shared" si="7"/>
      </c>
      <c r="V33" s="231"/>
      <c r="W33" s="75"/>
      <c r="X33" s="75"/>
      <c r="Y33" s="75"/>
    </row>
    <row r="34" spans="1:25" ht="12.75">
      <c r="A34" s="122">
        <v>22</v>
      </c>
      <c r="B34" s="193"/>
      <c r="C34" s="137"/>
      <c r="D34" s="138"/>
      <c r="E34" s="137"/>
      <c r="F34" s="139"/>
      <c r="G34" s="100"/>
      <c r="H34" s="123"/>
      <c r="I34" s="124">
        <f t="shared" si="0"/>
      </c>
      <c r="J34" s="77"/>
      <c r="K34" s="125">
        <f t="shared" si="1"/>
      </c>
      <c r="L34" s="126">
        <f t="shared" si="2"/>
      </c>
      <c r="M34" s="127">
        <f t="shared" si="3"/>
      </c>
      <c r="N34" s="128">
        <f t="shared" si="4"/>
      </c>
      <c r="O34" s="114"/>
      <c r="P34" s="111" t="str">
        <f t="shared" si="5"/>
        <v> </v>
      </c>
      <c r="Q34" s="232"/>
      <c r="R34" s="232"/>
      <c r="S34" s="231"/>
      <c r="T34" s="134">
        <f t="shared" si="6"/>
      </c>
      <c r="U34" s="134">
        <f t="shared" si="7"/>
      </c>
      <c r="V34" s="231"/>
      <c r="W34" s="75"/>
      <c r="X34" s="75"/>
      <c r="Y34" s="75"/>
    </row>
    <row r="35" spans="1:25" ht="12.75">
      <c r="A35" s="122">
        <v>23</v>
      </c>
      <c r="B35" s="193"/>
      <c r="C35" s="137"/>
      <c r="D35" s="138"/>
      <c r="E35" s="137"/>
      <c r="F35" s="139"/>
      <c r="G35" s="100"/>
      <c r="H35" s="123"/>
      <c r="I35" s="124">
        <f t="shared" si="0"/>
      </c>
      <c r="J35" s="77"/>
      <c r="K35" s="125">
        <f t="shared" si="1"/>
      </c>
      <c r="L35" s="126">
        <f t="shared" si="2"/>
      </c>
      <c r="M35" s="127">
        <f t="shared" si="3"/>
      </c>
      <c r="N35" s="128">
        <f t="shared" si="4"/>
      </c>
      <c r="O35" s="114"/>
      <c r="P35" s="111" t="str">
        <f t="shared" si="5"/>
        <v> </v>
      </c>
      <c r="Q35" s="232"/>
      <c r="R35" s="232"/>
      <c r="S35" s="231"/>
      <c r="T35" s="134">
        <f t="shared" si="6"/>
      </c>
      <c r="U35" s="134">
        <f t="shared" si="7"/>
      </c>
      <c r="V35" s="231"/>
      <c r="W35" s="75"/>
      <c r="X35" s="75"/>
      <c r="Y35" s="75"/>
    </row>
    <row r="36" spans="1:25" ht="12.75">
      <c r="A36" s="122">
        <v>24</v>
      </c>
      <c r="B36" s="193"/>
      <c r="C36" s="137"/>
      <c r="D36" s="138"/>
      <c r="E36" s="137"/>
      <c r="F36" s="139"/>
      <c r="G36" s="100"/>
      <c r="H36" s="123"/>
      <c r="I36" s="124">
        <f t="shared" si="0"/>
      </c>
      <c r="J36" s="77"/>
      <c r="K36" s="125">
        <f t="shared" si="1"/>
      </c>
      <c r="L36" s="126">
        <f t="shared" si="2"/>
      </c>
      <c r="M36" s="127">
        <f t="shared" si="3"/>
      </c>
      <c r="N36" s="128">
        <f t="shared" si="4"/>
      </c>
      <c r="O36" s="114"/>
      <c r="P36" s="111" t="str">
        <f t="shared" si="5"/>
        <v> </v>
      </c>
      <c r="Q36" s="232"/>
      <c r="R36" s="232"/>
      <c r="S36" s="231"/>
      <c r="T36" s="134">
        <f t="shared" si="6"/>
      </c>
      <c r="U36" s="134">
        <f t="shared" si="7"/>
      </c>
      <c r="V36" s="231"/>
      <c r="W36" s="75"/>
      <c r="X36" s="75"/>
      <c r="Y36" s="75"/>
    </row>
    <row r="37" spans="1:25" ht="12.75">
      <c r="A37" s="122">
        <v>25</v>
      </c>
      <c r="B37" s="193"/>
      <c r="C37" s="137"/>
      <c r="D37" s="138"/>
      <c r="E37" s="137"/>
      <c r="F37" s="139"/>
      <c r="G37" s="100"/>
      <c r="H37" s="123"/>
      <c r="I37" s="124">
        <f t="shared" si="0"/>
      </c>
      <c r="J37" s="77"/>
      <c r="K37" s="125">
        <f t="shared" si="1"/>
      </c>
      <c r="L37" s="126">
        <f t="shared" si="2"/>
      </c>
      <c r="M37" s="127">
        <f t="shared" si="3"/>
      </c>
      <c r="N37" s="128">
        <f t="shared" si="4"/>
      </c>
      <c r="O37" s="114"/>
      <c r="P37" s="111" t="str">
        <f t="shared" si="5"/>
        <v> </v>
      </c>
      <c r="Q37" s="232"/>
      <c r="R37" s="232"/>
      <c r="S37" s="231"/>
      <c r="T37" s="134">
        <f t="shared" si="6"/>
      </c>
      <c r="U37" s="134">
        <f t="shared" si="7"/>
      </c>
      <c r="V37" s="231"/>
      <c r="W37" s="75"/>
      <c r="X37" s="75"/>
      <c r="Y37" s="75"/>
    </row>
    <row r="38" spans="1:25" ht="12.75">
      <c r="A38" s="122">
        <v>26</v>
      </c>
      <c r="B38" s="193"/>
      <c r="C38" s="137"/>
      <c r="D38" s="138"/>
      <c r="E38" s="137"/>
      <c r="F38" s="139"/>
      <c r="G38" s="100"/>
      <c r="H38" s="123"/>
      <c r="I38" s="124">
        <f t="shared" si="0"/>
      </c>
      <c r="J38" s="77"/>
      <c r="K38" s="125">
        <f t="shared" si="1"/>
      </c>
      <c r="L38" s="126">
        <f t="shared" si="2"/>
      </c>
      <c r="M38" s="127">
        <f t="shared" si="3"/>
      </c>
      <c r="N38" s="128">
        <f t="shared" si="4"/>
      </c>
      <c r="O38" s="114"/>
      <c r="P38" s="111" t="str">
        <f t="shared" si="5"/>
        <v> </v>
      </c>
      <c r="Q38" s="232"/>
      <c r="R38" s="232"/>
      <c r="S38" s="231"/>
      <c r="T38" s="134">
        <f t="shared" si="6"/>
      </c>
      <c r="U38" s="134">
        <f t="shared" si="7"/>
      </c>
      <c r="V38" s="231"/>
      <c r="W38" s="75"/>
      <c r="X38" s="75"/>
      <c r="Y38" s="75"/>
    </row>
    <row r="39" spans="1:25" ht="12.75">
      <c r="A39" s="122">
        <v>27</v>
      </c>
      <c r="B39" s="193"/>
      <c r="C39" s="137"/>
      <c r="D39" s="138"/>
      <c r="E39" s="137"/>
      <c r="F39" s="139"/>
      <c r="G39" s="100"/>
      <c r="H39" s="123"/>
      <c r="I39" s="124">
        <f t="shared" si="0"/>
      </c>
      <c r="J39" s="77"/>
      <c r="K39" s="125">
        <f t="shared" si="1"/>
      </c>
      <c r="L39" s="126">
        <f t="shared" si="2"/>
      </c>
      <c r="M39" s="127">
        <f t="shared" si="3"/>
      </c>
      <c r="N39" s="128">
        <f t="shared" si="4"/>
      </c>
      <c r="O39" s="114"/>
      <c r="P39" s="111" t="str">
        <f t="shared" si="5"/>
        <v> </v>
      </c>
      <c r="Q39" s="232"/>
      <c r="R39" s="232"/>
      <c r="S39" s="231"/>
      <c r="T39" s="134">
        <f t="shared" si="6"/>
      </c>
      <c r="U39" s="134">
        <f t="shared" si="7"/>
      </c>
      <c r="V39" s="231"/>
      <c r="W39" s="75"/>
      <c r="X39" s="75"/>
      <c r="Y39" s="75"/>
    </row>
    <row r="40" spans="1:25" ht="12.75">
      <c r="A40" s="122">
        <v>28</v>
      </c>
      <c r="B40" s="193"/>
      <c r="C40" s="137"/>
      <c r="D40" s="138"/>
      <c r="E40" s="137"/>
      <c r="F40" s="139"/>
      <c r="G40" s="100"/>
      <c r="H40" s="123"/>
      <c r="I40" s="124">
        <f t="shared" si="0"/>
      </c>
      <c r="J40" s="77"/>
      <c r="K40" s="125">
        <f t="shared" si="1"/>
      </c>
      <c r="L40" s="126">
        <f t="shared" si="2"/>
      </c>
      <c r="M40" s="127">
        <f t="shared" si="3"/>
      </c>
      <c r="N40" s="128">
        <f t="shared" si="4"/>
      </c>
      <c r="O40" s="114"/>
      <c r="P40" s="111" t="str">
        <f t="shared" si="5"/>
        <v> </v>
      </c>
      <c r="Q40" s="232"/>
      <c r="R40" s="232"/>
      <c r="S40" s="231"/>
      <c r="T40" s="134">
        <f t="shared" si="6"/>
      </c>
      <c r="U40" s="134">
        <f t="shared" si="7"/>
      </c>
      <c r="V40" s="231"/>
      <c r="W40" s="75"/>
      <c r="X40" s="75"/>
      <c r="Y40" s="75"/>
    </row>
    <row r="41" spans="1:25" ht="12.75">
      <c r="A41" s="122">
        <v>29</v>
      </c>
      <c r="B41" s="193"/>
      <c r="C41" s="137"/>
      <c r="D41" s="138"/>
      <c r="E41" s="137"/>
      <c r="F41" s="139"/>
      <c r="G41" s="100"/>
      <c r="H41" s="123"/>
      <c r="I41" s="124">
        <f t="shared" si="0"/>
      </c>
      <c r="J41" s="77"/>
      <c r="K41" s="125">
        <f t="shared" si="1"/>
      </c>
      <c r="L41" s="126">
        <f t="shared" si="2"/>
      </c>
      <c r="M41" s="127">
        <f t="shared" si="3"/>
      </c>
      <c r="N41" s="128">
        <f t="shared" si="4"/>
      </c>
      <c r="O41" s="114"/>
      <c r="P41" s="111" t="str">
        <f t="shared" si="5"/>
        <v> </v>
      </c>
      <c r="Q41" s="232"/>
      <c r="R41" s="232"/>
      <c r="S41" s="231"/>
      <c r="T41" s="134">
        <f t="shared" si="6"/>
      </c>
      <c r="U41" s="134">
        <f t="shared" si="7"/>
      </c>
      <c r="V41" s="231"/>
      <c r="W41" s="75"/>
      <c r="X41" s="75"/>
      <c r="Y41" s="75"/>
    </row>
    <row r="42" spans="1:25" ht="13.5" thickBot="1">
      <c r="A42" s="122">
        <v>30</v>
      </c>
      <c r="B42" s="193"/>
      <c r="C42" s="137"/>
      <c r="D42" s="138"/>
      <c r="E42" s="137"/>
      <c r="F42" s="139"/>
      <c r="G42" s="100"/>
      <c r="H42" s="123"/>
      <c r="I42" s="124">
        <f t="shared" si="0"/>
      </c>
      <c r="J42" s="77"/>
      <c r="K42" s="125">
        <f t="shared" si="1"/>
      </c>
      <c r="L42" s="126">
        <f t="shared" si="2"/>
      </c>
      <c r="M42" s="127">
        <f t="shared" si="3"/>
      </c>
      <c r="N42" s="128">
        <f t="shared" si="4"/>
      </c>
      <c r="O42" s="114"/>
      <c r="P42" s="111" t="str">
        <f t="shared" si="5"/>
        <v> </v>
      </c>
      <c r="Q42" s="232"/>
      <c r="R42" s="232"/>
      <c r="S42" s="231"/>
      <c r="T42" s="134">
        <f t="shared" si="6"/>
      </c>
      <c r="U42" s="134">
        <f t="shared" si="7"/>
      </c>
      <c r="V42" s="231"/>
      <c r="W42" s="75"/>
      <c r="X42" s="75"/>
      <c r="Y42" s="75"/>
    </row>
    <row r="43" spans="1:25" ht="12.75">
      <c r="A43" s="129"/>
      <c r="B43" s="91" t="s">
        <v>412</v>
      </c>
      <c r="C43" s="92"/>
      <c r="D43" s="92"/>
      <c r="E43" s="93">
        <f>SUM(C13:C42)/C9</f>
        <v>3.811764705882353</v>
      </c>
      <c r="F43" s="77"/>
      <c r="G43" s="77"/>
      <c r="H43" s="94" t="s">
        <v>413</v>
      </c>
      <c r="I43" s="95">
        <f>SUM(I13:I42)/N43</f>
        <v>3.3755770527567166</v>
      </c>
      <c r="J43" s="77"/>
      <c r="K43" s="96" t="s">
        <v>414</v>
      </c>
      <c r="L43" s="97">
        <f>SUM(L13:L42)</f>
        <v>20.167999999999996</v>
      </c>
      <c r="M43" s="98"/>
      <c r="N43" s="99">
        <f>SUM(N13:N42)</f>
        <v>0.9232318608377205</v>
      </c>
      <c r="O43" s="114"/>
      <c r="P43" s="111"/>
      <c r="Q43" s="75"/>
      <c r="R43" s="75"/>
      <c r="S43" s="75"/>
      <c r="T43" s="231"/>
      <c r="U43" s="231"/>
      <c r="V43" s="231"/>
      <c r="W43" s="75"/>
      <c r="X43" s="75"/>
      <c r="Y43" s="75"/>
    </row>
    <row r="44" spans="1:25" ht="12.75">
      <c r="A44" s="130"/>
      <c r="B44" s="77"/>
      <c r="C44" s="86" t="s">
        <v>415</v>
      </c>
      <c r="D44" s="86"/>
      <c r="E44" s="77">
        <f>COUNTIF(B13:B42,"&lt;&gt;")</f>
        <v>16</v>
      </c>
      <c r="F44" s="77"/>
      <c r="G44" s="77"/>
      <c r="H44" s="131" t="s">
        <v>416</v>
      </c>
      <c r="I44" s="195">
        <v>0</v>
      </c>
      <c r="J44" s="77"/>
      <c r="K44" s="132"/>
      <c r="L44" s="132"/>
      <c r="M44" s="119"/>
      <c r="N44" s="133"/>
      <c r="O44" s="114"/>
      <c r="P44" s="111"/>
      <c r="Q44" s="75"/>
      <c r="R44" s="75"/>
      <c r="S44" s="75"/>
      <c r="T44" s="231"/>
      <c r="U44" s="231"/>
      <c r="V44" s="231"/>
      <c r="W44" s="75"/>
      <c r="X44" s="75"/>
      <c r="Y44" s="75"/>
    </row>
    <row r="45" spans="1:25" ht="12.75">
      <c r="A45" s="130"/>
      <c r="B45" s="77"/>
      <c r="C45" s="86"/>
      <c r="D45" s="86"/>
      <c r="E45" s="77"/>
      <c r="F45" s="77"/>
      <c r="G45" s="77"/>
      <c r="H45" s="131" t="s">
        <v>417</v>
      </c>
      <c r="I45" s="123">
        <f>IF(I44&gt;0,I44,I43)</f>
        <v>3.3755770527567166</v>
      </c>
      <c r="J45" s="77"/>
      <c r="K45" s="132"/>
      <c r="L45" s="132"/>
      <c r="M45" s="119"/>
      <c r="N45" s="133"/>
      <c r="O45" s="114"/>
      <c r="P45" s="111"/>
      <c r="Q45" s="75"/>
      <c r="R45" s="75"/>
      <c r="S45" s="75"/>
      <c r="T45" s="231"/>
      <c r="U45" s="231"/>
      <c r="V45" s="231"/>
      <c r="W45" s="75"/>
      <c r="X45" s="75"/>
      <c r="Y45" s="75"/>
    </row>
    <row r="46" spans="1:25" ht="12.75">
      <c r="A46" s="111"/>
      <c r="B46" s="100"/>
      <c r="C46" s="100"/>
      <c r="D46" s="100"/>
      <c r="E46" s="100"/>
      <c r="F46" s="100"/>
      <c r="G46" s="100"/>
      <c r="H46" s="100"/>
      <c r="I46" s="100"/>
      <c r="J46" s="100"/>
      <c r="K46" s="134"/>
      <c r="L46" s="134"/>
      <c r="M46" s="134"/>
      <c r="N46" s="134"/>
      <c r="O46" s="114"/>
      <c r="P46" s="111"/>
      <c r="Q46" s="75"/>
      <c r="R46" s="75"/>
      <c r="S46" s="75"/>
      <c r="T46" s="231"/>
      <c r="U46" s="231"/>
      <c r="V46" s="231"/>
      <c r="W46" s="75"/>
      <c r="X46" s="75"/>
      <c r="Y46" s="75"/>
    </row>
    <row r="47" spans="1:25" ht="12.75">
      <c r="A47" s="135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36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15" ht="15">
      <c r="A50" s="245"/>
      <c r="B50" s="11"/>
      <c r="C50" s="246"/>
      <c r="D50" s="246"/>
      <c r="E50" s="246"/>
      <c r="F50" s="246"/>
      <c r="G50" s="246"/>
      <c r="H50" s="246"/>
      <c r="I50" s="246"/>
      <c r="J50" s="246"/>
      <c r="K50" s="246"/>
      <c r="L50" s="11"/>
      <c r="M50" s="11"/>
      <c r="N50" s="11"/>
      <c r="O50" s="11"/>
    </row>
    <row r="51" spans="1:23" ht="15.75" thickBot="1">
      <c r="A51" s="70"/>
      <c r="B51" s="13"/>
      <c r="C51" s="13"/>
      <c r="D51" s="13"/>
      <c r="E51" s="13"/>
      <c r="F51" s="22"/>
      <c r="G51" s="13"/>
      <c r="H51" s="13"/>
      <c r="I51" s="13"/>
      <c r="J51" s="13"/>
      <c r="K51" s="13"/>
      <c r="L51" s="1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ht="15">
      <c r="B52" s="6"/>
      <c r="C52" s="54"/>
      <c r="D52" s="46" t="s">
        <v>418</v>
      </c>
      <c r="E52" s="7"/>
      <c r="F52" s="46" t="s">
        <v>419</v>
      </c>
      <c r="G52" s="46"/>
      <c r="H52" s="46" t="s">
        <v>420</v>
      </c>
      <c r="I52" s="46"/>
      <c r="J52" s="46"/>
      <c r="K52" s="46"/>
      <c r="L52" s="47" t="s">
        <v>421</v>
      </c>
      <c r="M52" s="46"/>
      <c r="N52" s="46"/>
      <c r="O52" s="46"/>
      <c r="P52" s="46" t="s">
        <v>422</v>
      </c>
      <c r="Q52" s="48"/>
      <c r="R52" s="46" t="s">
        <v>423</v>
      </c>
      <c r="S52" s="49"/>
      <c r="T52" s="50"/>
      <c r="U52" s="51"/>
      <c r="V52" s="52" t="s">
        <v>424</v>
      </c>
      <c r="W52" s="53"/>
    </row>
    <row r="53" spans="2:23" ht="15">
      <c r="B53" s="6"/>
      <c r="C53" s="54"/>
      <c r="D53" s="54"/>
      <c r="F53" s="54"/>
      <c r="G53" s="55"/>
      <c r="H53" s="46" t="s">
        <v>425</v>
      </c>
      <c r="I53" s="46"/>
      <c r="J53" s="46" t="s">
        <v>426</v>
      </c>
      <c r="K53" s="46"/>
      <c r="L53" s="47" t="s">
        <v>427</v>
      </c>
      <c r="M53" s="46"/>
      <c r="N53" s="55" t="s">
        <v>428</v>
      </c>
      <c r="O53" s="56"/>
      <c r="P53" s="46" t="s">
        <v>429</v>
      </c>
      <c r="Q53" s="48"/>
      <c r="R53" s="46" t="s">
        <v>430</v>
      </c>
      <c r="S53" s="49"/>
      <c r="T53" s="49" t="s">
        <v>431</v>
      </c>
      <c r="U53" s="49"/>
      <c r="V53" s="57"/>
      <c r="W53" s="57"/>
    </row>
    <row r="54" spans="1:23" ht="12.75" thickBot="1">
      <c r="A54" s="13"/>
      <c r="B54" s="20"/>
      <c r="C54" s="13"/>
      <c r="D54" s="21"/>
      <c r="E54" s="37"/>
      <c r="F54" s="21" t="s">
        <v>432</v>
      </c>
      <c r="G54" s="37" t="s">
        <v>433</v>
      </c>
      <c r="H54" s="21" t="s">
        <v>432</v>
      </c>
      <c r="I54" s="37" t="s">
        <v>433</v>
      </c>
      <c r="J54" s="21" t="s">
        <v>432</v>
      </c>
      <c r="K54" s="37" t="s">
        <v>433</v>
      </c>
      <c r="L54" s="36" t="s">
        <v>432</v>
      </c>
      <c r="M54" s="37" t="s">
        <v>433</v>
      </c>
      <c r="N54" s="21" t="s">
        <v>432</v>
      </c>
      <c r="O54" s="37" t="s">
        <v>433</v>
      </c>
      <c r="P54" s="21" t="s">
        <v>432</v>
      </c>
      <c r="Q54" s="38" t="s">
        <v>433</v>
      </c>
      <c r="R54" s="21" t="s">
        <v>432</v>
      </c>
      <c r="S54" s="37" t="s">
        <v>433</v>
      </c>
      <c r="T54" s="21" t="s">
        <v>432</v>
      </c>
      <c r="U54" s="37" t="s">
        <v>433</v>
      </c>
      <c r="V54" s="21" t="s">
        <v>432</v>
      </c>
      <c r="W54" s="37" t="s">
        <v>433</v>
      </c>
    </row>
    <row r="55" spans="1:23" ht="12">
      <c r="A55" s="32">
        <v>1</v>
      </c>
      <c r="B55" t="s">
        <v>436</v>
      </c>
      <c r="E55" s="206"/>
      <c r="F55" s="206">
        <v>0.62</v>
      </c>
      <c r="G55" s="206">
        <v>0.6464576871371609</v>
      </c>
      <c r="H55" s="12"/>
      <c r="I55" s="206">
        <v>0.20073891525221335</v>
      </c>
      <c r="J55" s="12"/>
      <c r="K55" s="206">
        <v>0.33328322981744374</v>
      </c>
      <c r="L55" s="62">
        <v>10.1</v>
      </c>
      <c r="M55" s="63">
        <v>9.686635528662794</v>
      </c>
      <c r="N55" s="2"/>
      <c r="O55" s="63">
        <v>14.207051058040491</v>
      </c>
      <c r="P55" s="74"/>
      <c r="Q55" s="66"/>
      <c r="R55" s="25"/>
      <c r="S55" s="73">
        <v>0.05577673738629211</v>
      </c>
      <c r="T55" s="35"/>
      <c r="U55" s="67">
        <v>2.2237701613025473</v>
      </c>
      <c r="V55" s="34"/>
      <c r="W55" s="206">
        <v>0.8752673383961931</v>
      </c>
    </row>
    <row r="56" spans="1:23" ht="12">
      <c r="A56" s="32">
        <v>2</v>
      </c>
      <c r="B56" t="s">
        <v>437</v>
      </c>
      <c r="E56" s="206"/>
      <c r="F56" s="206">
        <v>0.41</v>
      </c>
      <c r="G56" s="206">
        <v>0.4877917542383604</v>
      </c>
      <c r="H56" s="12"/>
      <c r="I56" s="206">
        <v>0.2585138279125411</v>
      </c>
      <c r="J56" s="12"/>
      <c r="K56" s="206">
        <v>0.24142255399044638</v>
      </c>
      <c r="L56" s="62">
        <v>8.5</v>
      </c>
      <c r="M56" s="63">
        <v>7.144442212725573</v>
      </c>
      <c r="N56" s="2"/>
      <c r="O56" s="63">
        <v>14.813317143964413</v>
      </c>
      <c r="P56" s="74"/>
      <c r="Q56" s="66"/>
      <c r="R56" s="25"/>
      <c r="S56" s="73">
        <v>0.03540230647178583</v>
      </c>
      <c r="T56" s="35"/>
      <c r="U56" s="67">
        <v>1.751081691221837</v>
      </c>
      <c r="V56" s="34"/>
      <c r="W56" s="206">
        <v>0.8352573245535888</v>
      </c>
    </row>
    <row r="57" spans="1:23" ht="12">
      <c r="A57" s="32">
        <v>3</v>
      </c>
      <c r="B57" t="s">
        <v>65</v>
      </c>
      <c r="E57" s="206"/>
      <c r="F57" s="206">
        <v>0.29</v>
      </c>
      <c r="G57" s="206">
        <v>0.320694900746885</v>
      </c>
      <c r="H57" s="12"/>
      <c r="I57" s="206">
        <v>0.302257706371527</v>
      </c>
      <c r="J57" s="12"/>
      <c r="K57" s="206">
        <v>0.1854184800555182</v>
      </c>
      <c r="L57" s="62">
        <v>6.4</v>
      </c>
      <c r="M57" s="63">
        <v>5.787432215721091</v>
      </c>
      <c r="N57" s="2"/>
      <c r="O57" s="63">
        <v>15.178822017744167</v>
      </c>
      <c r="P57" s="74"/>
      <c r="Q57" s="66"/>
      <c r="R57" s="25"/>
      <c r="S57" s="73">
        <v>0.026539625313463336</v>
      </c>
      <c r="T57" s="35"/>
      <c r="U57" s="67">
        <v>1.55394440135284</v>
      </c>
      <c r="V57" s="34"/>
      <c r="W57" s="206">
        <v>0.8040900940453187</v>
      </c>
    </row>
    <row r="58" spans="1:23" ht="12">
      <c r="A58" s="32">
        <v>4</v>
      </c>
      <c r="B58" t="s">
        <v>66</v>
      </c>
      <c r="E58" s="206"/>
      <c r="F58" s="206">
        <v>0.32</v>
      </c>
      <c r="G58" s="206">
        <v>0.2864518176967723</v>
      </c>
      <c r="H58" s="12"/>
      <c r="I58" s="206">
        <v>0.30981839336646533</v>
      </c>
      <c r="J58" s="12"/>
      <c r="K58" s="206">
        <v>0.17674093238818764</v>
      </c>
      <c r="L58" s="62">
        <v>5</v>
      </c>
      <c r="M58" s="63">
        <v>5.585581592272188</v>
      </c>
      <c r="N58" s="2"/>
      <c r="O58" s="63">
        <v>15.234918501512054</v>
      </c>
      <c r="P58" s="74"/>
      <c r="Q58" s="66"/>
      <c r="R58" s="25"/>
      <c r="S58" s="73">
        <v>0.025319247398710637</v>
      </c>
      <c r="T58" s="35"/>
      <c r="U58" s="67">
        <v>1.5269498878478152</v>
      </c>
      <c r="V58" s="34"/>
      <c r="W58" s="206">
        <v>0.7986357319245458</v>
      </c>
    </row>
    <row r="59" spans="1:23" ht="12">
      <c r="A59" s="32">
        <v>5</v>
      </c>
      <c r="B59" t="s">
        <v>67</v>
      </c>
      <c r="E59" s="206"/>
      <c r="F59" s="206">
        <v>0.23</v>
      </c>
      <c r="G59" s="206">
        <v>0.21213486617750466</v>
      </c>
      <c r="H59" s="12"/>
      <c r="I59" s="206">
        <v>0.3249872629457547</v>
      </c>
      <c r="J59" s="12"/>
      <c r="K59" s="206">
        <v>0.16014719523785678</v>
      </c>
      <c r="L59" s="62">
        <v>4.8</v>
      </c>
      <c r="M59" s="63">
        <v>5.204236436438618</v>
      </c>
      <c r="N59" s="2"/>
      <c r="O59" s="63">
        <v>15.34159077614349</v>
      </c>
      <c r="P59" s="74"/>
      <c r="Q59" s="66"/>
      <c r="R59" s="25"/>
      <c r="S59" s="73">
        <v>0.023077448575316756</v>
      </c>
      <c r="T59" s="35"/>
      <c r="U59" s="67">
        <v>1.4773030059179273</v>
      </c>
      <c r="V59" s="34"/>
      <c r="W59" s="206">
        <v>0.7876361387657312</v>
      </c>
    </row>
    <row r="60" spans="1:23" ht="12">
      <c r="A60" s="32">
        <v>6</v>
      </c>
      <c r="B60" t="s">
        <v>68</v>
      </c>
      <c r="E60" s="206"/>
      <c r="F60" s="206">
        <v>0.17</v>
      </c>
      <c r="G60" s="206">
        <v>0.17247805195337806</v>
      </c>
      <c r="H60" s="12"/>
      <c r="I60" s="206">
        <v>0.33247313566172587</v>
      </c>
      <c r="J60" s="12"/>
      <c r="K60" s="206">
        <v>0.15234500641931034</v>
      </c>
      <c r="L60" s="62">
        <v>5.1</v>
      </c>
      <c r="M60" s="63">
        <v>5.026726532337899</v>
      </c>
      <c r="N60" s="2"/>
      <c r="O60" s="63">
        <v>15.391421433356687</v>
      </c>
      <c r="P60" s="74"/>
      <c r="Q60" s="66"/>
      <c r="R60" s="25"/>
      <c r="S60" s="73">
        <v>0.02206157246390212</v>
      </c>
      <c r="T60" s="35"/>
      <c r="U60" s="67">
        <v>1.4547450772920627</v>
      </c>
      <c r="V60" s="34"/>
      <c r="W60" s="206">
        <v>0.7821805655448534</v>
      </c>
    </row>
    <row r="61" spans="1:23" ht="12">
      <c r="A61" s="32">
        <v>7</v>
      </c>
      <c r="B61" t="s">
        <v>69</v>
      </c>
      <c r="E61" s="206"/>
      <c r="F61" s="206">
        <v>0.12</v>
      </c>
      <c r="G61" s="206">
        <v>0.1635618983759609</v>
      </c>
      <c r="H61" s="12"/>
      <c r="I61" s="206">
        <v>0.3341037709335137</v>
      </c>
      <c r="J61" s="12"/>
      <c r="K61" s="206">
        <v>0.15067842046268298</v>
      </c>
      <c r="L61" s="62">
        <v>6.8</v>
      </c>
      <c r="M61" s="63">
        <v>4.988936959660095</v>
      </c>
      <c r="N61" s="2"/>
      <c r="O61" s="63">
        <v>15.402034395408426</v>
      </c>
      <c r="P61" s="74"/>
      <c r="Q61" s="66"/>
      <c r="R61" s="25"/>
      <c r="S61" s="73">
        <v>0.021847523801911847</v>
      </c>
      <c r="T61" s="35"/>
      <c r="U61" s="67">
        <v>1.4499847109574153</v>
      </c>
      <c r="V61" s="34"/>
      <c r="W61" s="206">
        <v>0.7809898366125219</v>
      </c>
    </row>
    <row r="62" spans="1:23" ht="12">
      <c r="A62" s="32">
        <v>8</v>
      </c>
      <c r="B62" t="s">
        <v>70</v>
      </c>
      <c r="E62" s="206"/>
      <c r="F62" s="206">
        <v>0.14</v>
      </c>
      <c r="G62" s="206">
        <v>0.12458678671376566</v>
      </c>
      <c r="H62" s="12"/>
      <c r="I62" s="206">
        <v>0.3410212596388661</v>
      </c>
      <c r="J62" s="12"/>
      <c r="K62" s="206">
        <v>0.1437371174293653</v>
      </c>
      <c r="L62" s="62">
        <v>4.3</v>
      </c>
      <c r="M62" s="63">
        <v>4.831973083815675</v>
      </c>
      <c r="N62" s="2"/>
      <c r="O62" s="63">
        <v>15.446107841706427</v>
      </c>
      <c r="P62" s="74"/>
      <c r="Q62" s="66"/>
      <c r="R62" s="25"/>
      <c r="S62" s="73">
        <v>0.020966671856311233</v>
      </c>
      <c r="T62" s="35"/>
      <c r="U62" s="67">
        <v>1.430361502906216</v>
      </c>
      <c r="V62" s="34"/>
      <c r="W62" s="206">
        <v>0.7759292619536172</v>
      </c>
    </row>
    <row r="63" spans="1:23" ht="12">
      <c r="A63" s="32">
        <v>9</v>
      </c>
      <c r="B63" t="s">
        <v>71</v>
      </c>
      <c r="E63" s="206"/>
      <c r="F63" s="206">
        <v>0.22</v>
      </c>
      <c r="G63" s="206">
        <v>0.14748282686031144</v>
      </c>
      <c r="H63" s="12"/>
      <c r="I63" s="206">
        <v>0.33699825453154036</v>
      </c>
      <c r="J63" s="12"/>
      <c r="K63" s="206">
        <v>0.1477487580256555</v>
      </c>
      <c r="L63" s="62">
        <v>3.3</v>
      </c>
      <c r="M63" s="63">
        <v>4.922607027919473</v>
      </c>
      <c r="N63" s="2"/>
      <c r="O63" s="63">
        <v>15.42066226041252</v>
      </c>
      <c r="P63" s="74"/>
      <c r="Q63" s="66"/>
      <c r="R63" s="25"/>
      <c r="S63" s="73">
        <v>0.021473680511902724</v>
      </c>
      <c r="T63" s="35"/>
      <c r="U63" s="67">
        <v>1.4416633401585237</v>
      </c>
      <c r="V63" s="34"/>
      <c r="W63" s="206">
        <v>0.7788741596649456</v>
      </c>
    </row>
    <row r="64" spans="1:23" ht="12">
      <c r="A64" s="32">
        <v>10</v>
      </c>
      <c r="B64" t="s">
        <v>72</v>
      </c>
      <c r="E64" s="206"/>
      <c r="F64" s="206">
        <v>0.13</v>
      </c>
      <c r="G64" s="206">
        <v>0.1454869098419399</v>
      </c>
      <c r="H64" s="12"/>
      <c r="I64" s="206">
        <v>0.3373534971831779</v>
      </c>
      <c r="J64" s="12"/>
      <c r="K64" s="206">
        <v>0.14739170788739744</v>
      </c>
      <c r="L64" s="62">
        <v>5.5</v>
      </c>
      <c r="M64" s="63">
        <v>4.91453149136779</v>
      </c>
      <c r="N64" s="2"/>
      <c r="O64" s="63">
        <v>15.422929962443142</v>
      </c>
      <c r="P64" s="74"/>
      <c r="Q64" s="66"/>
      <c r="R64" s="25"/>
      <c r="S64" s="73">
        <v>0.021428327420103886</v>
      </c>
      <c r="T64" s="35"/>
      <c r="U64" s="67">
        <v>1.440653161206263</v>
      </c>
      <c r="V64" s="34"/>
      <c r="W64" s="206">
        <v>0.7786143200111543</v>
      </c>
    </row>
    <row r="65" spans="1:23" ht="12">
      <c r="A65" s="32">
        <v>11</v>
      </c>
      <c r="B65" t="s">
        <v>73</v>
      </c>
      <c r="E65" s="206"/>
      <c r="F65" s="206">
        <v>0.13</v>
      </c>
      <c r="G65" s="206">
        <v>0.11395582266128401</v>
      </c>
      <c r="H65" s="12"/>
      <c r="I65" s="206">
        <v>0.34285130432006333</v>
      </c>
      <c r="J65" s="12"/>
      <c r="K65" s="206">
        <v>0.1419352102494024</v>
      </c>
      <c r="L65" s="62">
        <v>4.2</v>
      </c>
      <c r="M65" s="63">
        <v>4.791330423043852</v>
      </c>
      <c r="N65" s="2"/>
      <c r="O65" s="63">
        <v>15.457512726047142</v>
      </c>
      <c r="P65" s="2"/>
      <c r="Q65" s="66" t="s">
        <v>434</v>
      </c>
      <c r="R65" s="25"/>
      <c r="S65" s="73">
        <v>0.020740736954859423</v>
      </c>
      <c r="T65" s="35"/>
      <c r="U65" s="67">
        <v>1.4253184324283767</v>
      </c>
      <c r="V65" s="34"/>
      <c r="W65" s="206">
        <v>0.774587978520869</v>
      </c>
    </row>
    <row r="66" spans="1:23" ht="12">
      <c r="A66" s="32">
        <v>12</v>
      </c>
      <c r="B66" t="s">
        <v>74</v>
      </c>
      <c r="E66" s="206"/>
      <c r="F66" s="206">
        <v>0.1</v>
      </c>
      <c r="G66" s="206">
        <v>0.07931780322208815</v>
      </c>
      <c r="H66" s="12"/>
      <c r="I66" s="206">
        <v>0.3486557324555019</v>
      </c>
      <c r="J66" s="12"/>
      <c r="K66" s="206">
        <v>0.13631383378807166</v>
      </c>
      <c r="L66" s="62">
        <v>3.7</v>
      </c>
      <c r="M66" s="63">
        <v>4.664778712592531</v>
      </c>
      <c r="N66" s="2"/>
      <c r="O66" s="63">
        <v>15.492987924616049</v>
      </c>
      <c r="P66" s="2"/>
      <c r="Q66" s="66" t="s">
        <v>434</v>
      </c>
      <c r="R66" s="25"/>
      <c r="S66" s="73">
        <v>0.020042816857744786</v>
      </c>
      <c r="T66" s="35"/>
      <c r="U66" s="67">
        <v>1.4097106291214363</v>
      </c>
      <c r="V66" s="34"/>
      <c r="W66" s="206">
        <v>0.7703269329154727</v>
      </c>
    </row>
    <row r="67" spans="1:23" ht="12">
      <c r="A67" s="32">
        <v>13</v>
      </c>
      <c r="B67" t="s">
        <v>75</v>
      </c>
      <c r="E67" s="206"/>
      <c r="F67" s="206">
        <v>0.1</v>
      </c>
      <c r="G67" s="206">
        <v>0.0813369957670591</v>
      </c>
      <c r="H67" s="12"/>
      <c r="I67" s="206">
        <v>0.3483238030341794</v>
      </c>
      <c r="J67" s="12"/>
      <c r="K67" s="206">
        <v>0.13663148056703756</v>
      </c>
      <c r="L67" s="62">
        <v>3.8</v>
      </c>
      <c r="M67" s="63">
        <v>4.671920771309053</v>
      </c>
      <c r="N67" s="2"/>
      <c r="O67" s="63">
        <v>15.4909877263957</v>
      </c>
      <c r="P67" s="2"/>
      <c r="Q67" s="66" t="s">
        <v>434</v>
      </c>
      <c r="R67" s="25"/>
      <c r="S67" s="73">
        <v>0.020081980532713324</v>
      </c>
      <c r="T67" s="35"/>
      <c r="U67" s="67">
        <v>1.410587733313382</v>
      </c>
      <c r="V67" s="34"/>
      <c r="W67" s="206">
        <v>0.7705708825193395</v>
      </c>
    </row>
    <row r="68" spans="1:23" ht="12">
      <c r="A68" s="32">
        <v>14</v>
      </c>
      <c r="B68" t="s">
        <v>76</v>
      </c>
      <c r="E68" s="206"/>
      <c r="F68" s="206">
        <v>0.11</v>
      </c>
      <c r="G68" s="206">
        <v>0.08012623381361772</v>
      </c>
      <c r="H68" s="12"/>
      <c r="I68" s="206">
        <v>0.34852293004861024</v>
      </c>
      <c r="J68" s="12"/>
      <c r="K68" s="206">
        <v>0.13644086662530486</v>
      </c>
      <c r="L68" s="62">
        <v>3.4</v>
      </c>
      <c r="M68" s="63">
        <v>4.667634833180409</v>
      </c>
      <c r="N68" s="2"/>
      <c r="O68" s="63">
        <v>15.492188073546787</v>
      </c>
      <c r="P68" s="2"/>
      <c r="Q68" s="66" t="s">
        <v>434</v>
      </c>
      <c r="R68" s="25"/>
      <c r="S68" s="73">
        <v>0.020058475269964477</v>
      </c>
      <c r="T68" s="35"/>
      <c r="U68" s="67">
        <v>1.4100613319484925</v>
      </c>
      <c r="V68" s="34"/>
      <c r="W68" s="206">
        <v>0.7704245393295318</v>
      </c>
    </row>
    <row r="69" spans="1:23" ht="12">
      <c r="A69" s="32">
        <v>15</v>
      </c>
      <c r="B69" t="s">
        <v>77</v>
      </c>
      <c r="E69" s="206"/>
      <c r="F69" s="206">
        <v>0.1</v>
      </c>
      <c r="G69" s="206">
        <v>0.07526052754888879</v>
      </c>
      <c r="H69" s="12"/>
      <c r="I69" s="206">
        <v>0.3493203565748179</v>
      </c>
      <c r="J69" s="12"/>
      <c r="K69" s="206">
        <v>0.13567918910071045</v>
      </c>
      <c r="L69" s="62">
        <v>3.5</v>
      </c>
      <c r="M69" s="63">
        <v>4.650512179477378</v>
      </c>
      <c r="N69" s="2" t="s">
        <v>434</v>
      </c>
      <c r="O69" s="63">
        <v>15.496982598076423</v>
      </c>
      <c r="P69" s="2" t="s">
        <v>434</v>
      </c>
      <c r="Q69" s="66" t="s">
        <v>434</v>
      </c>
      <c r="R69" s="25" t="s">
        <v>434</v>
      </c>
      <c r="S69" s="73">
        <v>0.019964665815786348</v>
      </c>
      <c r="T69" s="35"/>
      <c r="U69" s="67">
        <v>1.407959887034864</v>
      </c>
      <c r="V69" s="34"/>
      <c r="W69" s="206">
        <v>0.7698383697510471</v>
      </c>
    </row>
    <row r="70" spans="1:23" ht="12">
      <c r="A70" s="32">
        <v>16</v>
      </c>
      <c r="B70" t="s">
        <v>78</v>
      </c>
      <c r="E70" s="206"/>
      <c r="F70" s="206">
        <v>0.05</v>
      </c>
      <c r="G70" s="206">
        <v>0.025643029582688603</v>
      </c>
      <c r="H70" s="12"/>
      <c r="I70" s="206">
        <v>0.3572053467894564</v>
      </c>
      <c r="J70" s="12"/>
      <c r="K70" s="206">
        <v>0.12828912694572192</v>
      </c>
      <c r="L70" s="62">
        <v>2.3</v>
      </c>
      <c r="M70" s="63">
        <v>4.4846495079362825</v>
      </c>
      <c r="N70" s="2" t="s">
        <v>434</v>
      </c>
      <c r="O70" s="63">
        <v>15.54332912823747</v>
      </c>
      <c r="P70" s="2" t="s">
        <v>434</v>
      </c>
      <c r="Q70" s="66" t="s">
        <v>434</v>
      </c>
      <c r="R70" s="25" t="s">
        <v>434</v>
      </c>
      <c r="S70" s="73">
        <v>0.019063850541053553</v>
      </c>
      <c r="T70" s="35"/>
      <c r="U70" s="67">
        <v>1.387729480640711</v>
      </c>
      <c r="V70" s="34"/>
      <c r="W70" s="206">
        <v>0.7640318499316273</v>
      </c>
    </row>
    <row r="71" spans="1:23" ht="12">
      <c r="A71" s="32">
        <v>17</v>
      </c>
      <c r="E71" s="206"/>
      <c r="F71" s="206"/>
      <c r="G71" s="206"/>
      <c r="H71" s="12"/>
      <c r="I71" s="206"/>
      <c r="J71" s="12"/>
      <c r="K71" s="206"/>
      <c r="L71" s="62"/>
      <c r="M71" s="63"/>
      <c r="N71" s="2"/>
      <c r="O71" s="63"/>
      <c r="P71" s="2"/>
      <c r="Q71" s="66" t="s">
        <v>434</v>
      </c>
      <c r="R71" s="25"/>
      <c r="S71" s="73"/>
      <c r="T71" s="35"/>
      <c r="U71" s="67"/>
      <c r="V71" s="34"/>
      <c r="W71" s="206"/>
    </row>
    <row r="72" spans="1:23" ht="12">
      <c r="A72" s="32">
        <v>18</v>
      </c>
      <c r="E72" s="206"/>
      <c r="F72" s="206"/>
      <c r="G72" s="206"/>
      <c r="H72" s="12"/>
      <c r="I72" s="206"/>
      <c r="J72" s="12"/>
      <c r="K72" s="206"/>
      <c r="L72" s="62"/>
      <c r="M72" s="63"/>
      <c r="N72" s="2"/>
      <c r="O72" s="63"/>
      <c r="P72" s="2"/>
      <c r="Q72" s="66" t="s">
        <v>434</v>
      </c>
      <c r="R72" s="25"/>
      <c r="S72" s="73"/>
      <c r="T72" s="35"/>
      <c r="U72" s="67"/>
      <c r="V72" s="34"/>
      <c r="W72" s="206"/>
    </row>
    <row r="73" spans="1:23" ht="12">
      <c r="A73" s="32">
        <v>19</v>
      </c>
      <c r="E73" s="206"/>
      <c r="F73" s="206"/>
      <c r="G73" s="206"/>
      <c r="H73" s="12"/>
      <c r="I73" s="206"/>
      <c r="J73" s="12"/>
      <c r="K73" s="206"/>
      <c r="L73" s="62"/>
      <c r="M73" s="63"/>
      <c r="N73" s="2"/>
      <c r="O73" s="63"/>
      <c r="P73" s="2"/>
      <c r="Q73" s="66" t="s">
        <v>434</v>
      </c>
      <c r="R73" s="25"/>
      <c r="S73" s="73"/>
      <c r="T73" s="35"/>
      <c r="U73" s="67"/>
      <c r="V73" s="34"/>
      <c r="W73" s="206"/>
    </row>
    <row r="74" spans="1:23" ht="12">
      <c r="A74" s="32">
        <v>20</v>
      </c>
      <c r="E74" s="206"/>
      <c r="F74" s="206"/>
      <c r="G74" s="206"/>
      <c r="H74" s="12"/>
      <c r="I74" s="206"/>
      <c r="J74" s="12"/>
      <c r="K74" s="206"/>
      <c r="L74" s="62"/>
      <c r="M74" s="63"/>
      <c r="N74" s="2"/>
      <c r="O74" s="63"/>
      <c r="P74" s="2"/>
      <c r="Q74" s="66" t="s">
        <v>434</v>
      </c>
      <c r="R74" s="25"/>
      <c r="S74" s="73"/>
      <c r="T74" s="35"/>
      <c r="U74" s="67"/>
      <c r="V74" s="34"/>
      <c r="W74" s="206"/>
    </row>
    <row r="75" spans="1:23" ht="12">
      <c r="A75" s="32">
        <v>21</v>
      </c>
      <c r="E75" s="206"/>
      <c r="F75" s="206"/>
      <c r="G75" s="206"/>
      <c r="H75" s="12"/>
      <c r="I75" s="206"/>
      <c r="J75" s="12"/>
      <c r="K75" s="206"/>
      <c r="L75" s="62"/>
      <c r="M75" s="63"/>
      <c r="N75" s="2"/>
      <c r="O75" s="63"/>
      <c r="P75" s="2"/>
      <c r="Q75" s="66" t="s">
        <v>434</v>
      </c>
      <c r="R75" s="25"/>
      <c r="S75" s="73"/>
      <c r="T75" s="35"/>
      <c r="U75" s="67"/>
      <c r="V75" s="34"/>
      <c r="W75" s="206"/>
    </row>
    <row r="76" spans="1:23" ht="12">
      <c r="A76" s="32">
        <v>22</v>
      </c>
      <c r="E76" s="206"/>
      <c r="F76" s="206"/>
      <c r="G76" s="206"/>
      <c r="H76" s="12"/>
      <c r="I76" s="206"/>
      <c r="J76" s="12"/>
      <c r="K76" s="206"/>
      <c r="L76" s="62"/>
      <c r="M76" s="63"/>
      <c r="N76" s="2" t="s">
        <v>434</v>
      </c>
      <c r="O76" s="63"/>
      <c r="P76" s="2" t="s">
        <v>434</v>
      </c>
      <c r="Q76" s="66" t="s">
        <v>434</v>
      </c>
      <c r="R76" s="25" t="s">
        <v>434</v>
      </c>
      <c r="S76" s="73"/>
      <c r="T76" s="35"/>
      <c r="U76" s="67"/>
      <c r="V76" s="34"/>
      <c r="W76" s="206"/>
    </row>
    <row r="77" spans="1:23" ht="12">
      <c r="A77" s="32">
        <v>23</v>
      </c>
      <c r="E77" s="206"/>
      <c r="F77" s="206"/>
      <c r="G77" s="206"/>
      <c r="H77" s="12"/>
      <c r="I77" s="206"/>
      <c r="J77" s="12"/>
      <c r="K77" s="206"/>
      <c r="L77" s="62"/>
      <c r="M77" s="63"/>
      <c r="N77" s="2" t="s">
        <v>434</v>
      </c>
      <c r="O77" s="63"/>
      <c r="P77" s="2" t="s">
        <v>434</v>
      </c>
      <c r="Q77" s="66" t="s">
        <v>434</v>
      </c>
      <c r="R77" s="25" t="s">
        <v>434</v>
      </c>
      <c r="S77" s="73"/>
      <c r="T77" s="35"/>
      <c r="U77" s="67"/>
      <c r="V77" s="34"/>
      <c r="W77" s="206"/>
    </row>
    <row r="78" spans="1:23" ht="12">
      <c r="A78" s="32">
        <v>24</v>
      </c>
      <c r="E78" s="206"/>
      <c r="F78" s="206"/>
      <c r="G78" s="206"/>
      <c r="H78" s="12"/>
      <c r="I78" s="206"/>
      <c r="J78" s="12"/>
      <c r="K78" s="206"/>
      <c r="L78" s="62"/>
      <c r="M78" s="63"/>
      <c r="N78" s="2" t="s">
        <v>434</v>
      </c>
      <c r="O78" s="63"/>
      <c r="P78" s="2" t="s">
        <v>434</v>
      </c>
      <c r="Q78" s="66" t="s">
        <v>434</v>
      </c>
      <c r="R78" s="25" t="s">
        <v>434</v>
      </c>
      <c r="S78" s="73"/>
      <c r="T78" s="35"/>
      <c r="U78" s="67"/>
      <c r="V78" s="34"/>
      <c r="W78" s="206"/>
    </row>
    <row r="79" spans="1:23" ht="12">
      <c r="A79" s="32">
        <v>25</v>
      </c>
      <c r="E79" s="206"/>
      <c r="F79" s="206"/>
      <c r="G79" s="206"/>
      <c r="H79" s="12"/>
      <c r="I79" s="206"/>
      <c r="J79" s="12"/>
      <c r="K79" s="206"/>
      <c r="L79" s="62"/>
      <c r="M79" s="63"/>
      <c r="N79" s="2"/>
      <c r="O79" s="63"/>
      <c r="P79" s="2"/>
      <c r="Q79" s="66" t="s">
        <v>434</v>
      </c>
      <c r="R79" s="25"/>
      <c r="S79" s="73"/>
      <c r="T79" s="35"/>
      <c r="U79" s="67"/>
      <c r="V79" s="34"/>
      <c r="W79" s="206"/>
    </row>
    <row r="80" spans="1:23" ht="12">
      <c r="A80" s="32">
        <v>26</v>
      </c>
      <c r="E80" s="206"/>
      <c r="F80" s="206"/>
      <c r="G80" s="206"/>
      <c r="H80" s="12"/>
      <c r="I80" s="206"/>
      <c r="J80" s="12"/>
      <c r="K80" s="206"/>
      <c r="L80" s="62"/>
      <c r="M80" s="63"/>
      <c r="N80" s="2"/>
      <c r="O80" s="63"/>
      <c r="P80" s="2"/>
      <c r="Q80" s="66" t="s">
        <v>434</v>
      </c>
      <c r="R80" s="25"/>
      <c r="S80" s="73"/>
      <c r="T80" s="35"/>
      <c r="U80" s="67"/>
      <c r="V80" s="34"/>
      <c r="W80" s="206"/>
    </row>
    <row r="81" spans="1:23" ht="12">
      <c r="A81" s="32">
        <v>27</v>
      </c>
      <c r="E81" s="206"/>
      <c r="F81" s="206"/>
      <c r="G81" s="206"/>
      <c r="H81" s="12"/>
      <c r="I81" s="206"/>
      <c r="J81" s="12"/>
      <c r="K81" s="206"/>
      <c r="L81" s="62"/>
      <c r="M81" s="63"/>
      <c r="N81" s="2"/>
      <c r="O81" s="63"/>
      <c r="P81" s="2"/>
      <c r="Q81" s="66" t="s">
        <v>434</v>
      </c>
      <c r="R81" s="25"/>
      <c r="S81" s="73"/>
      <c r="T81" s="35"/>
      <c r="U81" s="67"/>
      <c r="V81" s="34"/>
      <c r="W81" s="206"/>
    </row>
    <row r="82" spans="1:23" ht="12">
      <c r="A82" s="32">
        <v>28</v>
      </c>
      <c r="E82" s="206"/>
      <c r="F82" s="206"/>
      <c r="G82" s="206"/>
      <c r="H82" s="12"/>
      <c r="I82" s="206"/>
      <c r="J82" s="12"/>
      <c r="K82" s="206"/>
      <c r="L82" s="62"/>
      <c r="M82" s="63"/>
      <c r="N82" s="2"/>
      <c r="O82" s="63"/>
      <c r="P82" s="2"/>
      <c r="Q82" s="66" t="s">
        <v>434</v>
      </c>
      <c r="R82" s="25"/>
      <c r="S82" s="73"/>
      <c r="T82" s="35"/>
      <c r="U82" s="67"/>
      <c r="V82" s="34"/>
      <c r="W82" s="206"/>
    </row>
    <row r="83" spans="1:23" ht="12">
      <c r="A83" s="32">
        <v>29</v>
      </c>
      <c r="E83" s="206"/>
      <c r="F83" s="206"/>
      <c r="G83" s="206"/>
      <c r="H83" s="12"/>
      <c r="I83" s="206"/>
      <c r="J83" s="12"/>
      <c r="K83" s="206"/>
      <c r="L83" s="62"/>
      <c r="M83" s="63"/>
      <c r="N83" s="2"/>
      <c r="O83" s="63"/>
      <c r="P83" s="2"/>
      <c r="Q83" s="66" t="s">
        <v>434</v>
      </c>
      <c r="R83" s="25"/>
      <c r="S83" s="73"/>
      <c r="T83" s="35"/>
      <c r="U83" s="67"/>
      <c r="V83" s="34"/>
      <c r="W83" s="206"/>
    </row>
    <row r="84" spans="1:23" ht="12.75" thickBot="1">
      <c r="A84" s="33">
        <v>30</v>
      </c>
      <c r="C84" s="13" t="s">
        <v>434</v>
      </c>
      <c r="D84" s="13" t="s">
        <v>434</v>
      </c>
      <c r="E84" s="207"/>
      <c r="F84" s="206"/>
      <c r="G84" s="206"/>
      <c r="I84" s="206"/>
      <c r="K84" s="206"/>
      <c r="L84" s="62"/>
      <c r="M84" s="63"/>
      <c r="N84" s="24" t="s">
        <v>434</v>
      </c>
      <c r="O84" s="64"/>
      <c r="P84" s="24" t="s">
        <v>434</v>
      </c>
      <c r="Q84" s="66" t="s">
        <v>434</v>
      </c>
      <c r="R84" s="25" t="s">
        <v>434</v>
      </c>
      <c r="S84" s="73"/>
      <c r="T84" s="35"/>
      <c r="U84" s="67"/>
      <c r="V84" s="34"/>
      <c r="W84" s="206"/>
    </row>
    <row r="85" spans="1:23" ht="12">
      <c r="A85" s="15"/>
      <c r="B85" s="15"/>
      <c r="E85" s="208"/>
      <c r="F85" s="208"/>
      <c r="G85" s="208"/>
      <c r="H85" s="19"/>
      <c r="I85" s="208"/>
      <c r="J85" s="19"/>
      <c r="K85" s="208"/>
      <c r="L85" s="65"/>
      <c r="M85" s="65"/>
      <c r="N85" s="19"/>
      <c r="O85" s="65"/>
      <c r="P85" s="19"/>
      <c r="Q85" s="208"/>
      <c r="R85" s="19"/>
      <c r="S85" s="61"/>
      <c r="T85" s="19"/>
      <c r="U85" s="65"/>
      <c r="V85" s="19" t="s">
        <v>434</v>
      </c>
      <c r="W85" s="208"/>
    </row>
    <row r="90" spans="1:11" ht="16.5">
      <c r="A90" s="71" t="s">
        <v>14</v>
      </c>
      <c r="B90" s="58"/>
      <c r="C90" s="4"/>
      <c r="D90" s="4"/>
      <c r="E90" s="4"/>
      <c r="F90" s="4"/>
      <c r="G90" s="4"/>
      <c r="H90" s="4"/>
      <c r="I90" s="4"/>
      <c r="J90" s="4"/>
      <c r="K90" s="4"/>
    </row>
    <row r="91" spans="1:15" ht="18" thickBot="1">
      <c r="A91" s="72" t="s">
        <v>45</v>
      </c>
      <c r="B91" s="59"/>
      <c r="C91" s="8" t="s">
        <v>46</v>
      </c>
      <c r="D91" s="25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32" ht="12">
      <c r="A92" s="28"/>
      <c r="B92" s="29"/>
      <c r="C92" s="60">
        <v>1</v>
      </c>
      <c r="D92" s="60">
        <v>2</v>
      </c>
      <c r="E92" s="60">
        <v>3</v>
      </c>
      <c r="F92" s="60">
        <v>4</v>
      </c>
      <c r="G92" s="60">
        <v>5</v>
      </c>
      <c r="H92" s="60">
        <v>6</v>
      </c>
      <c r="I92" s="60">
        <v>7</v>
      </c>
      <c r="J92" s="60">
        <v>8</v>
      </c>
      <c r="K92" s="60">
        <v>9</v>
      </c>
      <c r="L92" s="60">
        <v>10</v>
      </c>
      <c r="M92" s="60">
        <v>11</v>
      </c>
      <c r="N92" s="60">
        <v>12</v>
      </c>
      <c r="O92" s="60">
        <v>13</v>
      </c>
      <c r="P92" s="60">
        <v>14</v>
      </c>
      <c r="Q92" s="60">
        <v>15</v>
      </c>
      <c r="R92" s="60">
        <v>16</v>
      </c>
      <c r="S92" s="60">
        <v>17</v>
      </c>
      <c r="T92" s="60">
        <v>18</v>
      </c>
      <c r="U92" s="60">
        <v>19</v>
      </c>
      <c r="V92" s="60">
        <v>20</v>
      </c>
      <c r="W92" s="60">
        <v>21</v>
      </c>
      <c r="X92" s="60">
        <v>22</v>
      </c>
      <c r="Y92" s="60">
        <v>23</v>
      </c>
      <c r="Z92" s="60">
        <v>24</v>
      </c>
      <c r="AA92" s="60">
        <v>25</v>
      </c>
      <c r="AB92" s="60">
        <v>26</v>
      </c>
      <c r="AC92" s="60">
        <v>27</v>
      </c>
      <c r="AD92" s="60">
        <v>28</v>
      </c>
      <c r="AE92" s="60">
        <v>29</v>
      </c>
      <c r="AF92" s="60">
        <v>30</v>
      </c>
    </row>
    <row r="93" spans="1:32" ht="12.75" thickBot="1">
      <c r="A93" s="26"/>
      <c r="B93" s="27"/>
      <c r="C93" s="40" t="str">
        <f ca="1">IF(OFFSET($B$93,C92,0)&lt;&gt;"",OFFSET($B$93,C92,0),"")</f>
        <v>CornFlakes</v>
      </c>
      <c r="D93" s="40" t="str">
        <f aca="true" ca="1" t="shared" si="8" ref="D93:AF93">IF(OFFSET($B$93,D92,0)&lt;&gt;"",OFFSET($B$93,D92,0),"")</f>
        <v>Weetabix</v>
      </c>
      <c r="E93" s="40" t="str">
        <f ca="1" t="shared" si="8"/>
        <v>ShreddedWheat</v>
      </c>
      <c r="F93" s="40" t="str">
        <f ca="1" t="shared" si="8"/>
        <v>Krispies</v>
      </c>
      <c r="G93" s="40" t="str">
        <f ca="1" t="shared" si="8"/>
        <v>SugarPuffs</v>
      </c>
      <c r="H93" s="40" t="str">
        <f ca="1" t="shared" si="8"/>
        <v>Frosties</v>
      </c>
      <c r="I93" s="40" t="str">
        <f ca="1" t="shared" si="8"/>
        <v>AllBran</v>
      </c>
      <c r="J93" s="40" t="str">
        <f ca="1" t="shared" si="8"/>
        <v>SpecialK</v>
      </c>
      <c r="K93" s="40" t="str">
        <f ca="1" t="shared" si="8"/>
        <v>Variety</v>
      </c>
      <c r="L93" s="40" t="str">
        <f ca="1" t="shared" si="8"/>
        <v>Sainsbury</v>
      </c>
      <c r="M93" s="40" t="str">
        <f ca="1" t="shared" si="8"/>
        <v>Smacks</v>
      </c>
      <c r="N93" s="40" t="str">
        <f ca="1" t="shared" si="8"/>
        <v>Ricicles</v>
      </c>
      <c r="O93" s="40" t="str">
        <f ca="1" t="shared" si="8"/>
        <v>Shreddies</v>
      </c>
      <c r="P93" s="40" t="str">
        <f ca="1" t="shared" si="8"/>
        <v>Cubs</v>
      </c>
      <c r="Q93" s="40" t="str">
        <f ca="1" t="shared" si="8"/>
        <v>PuffedWheat</v>
      </c>
      <c r="R93" s="40" t="str">
        <f ca="1" t="shared" si="8"/>
        <v>Stars</v>
      </c>
      <c r="S93" s="40">
        <f ca="1" t="shared" si="8"/>
      </c>
      <c r="T93" s="40">
        <f ca="1" t="shared" si="8"/>
      </c>
      <c r="U93" s="40">
        <f ca="1" t="shared" si="8"/>
      </c>
      <c r="V93" s="40">
        <f ca="1" t="shared" si="8"/>
      </c>
      <c r="W93" s="40">
        <f ca="1" t="shared" si="8"/>
      </c>
      <c r="X93" s="40">
        <f ca="1" t="shared" si="8"/>
      </c>
      <c r="Y93" s="40">
        <f ca="1" t="shared" si="8"/>
      </c>
      <c r="Z93" s="40">
        <f ca="1" t="shared" si="8"/>
      </c>
      <c r="AA93" s="40">
        <f ca="1" t="shared" si="8"/>
      </c>
      <c r="AB93" s="40">
        <f ca="1" t="shared" si="8"/>
      </c>
      <c r="AC93" s="40">
        <f ca="1" t="shared" si="8"/>
      </c>
      <c r="AD93" s="40">
        <f ca="1" t="shared" si="8"/>
      </c>
      <c r="AE93" s="40">
        <f ca="1" t="shared" si="8"/>
      </c>
      <c r="AF93" s="40">
        <f ca="1" t="shared" si="8"/>
      </c>
    </row>
    <row r="94" spans="1:32" ht="12">
      <c r="A94" s="17">
        <v>1</v>
      </c>
      <c r="B94" s="39" t="s">
        <v>436</v>
      </c>
      <c r="C94" s="251"/>
      <c r="D94" s="252">
        <v>0.3917389707261689</v>
      </c>
      <c r="E94" s="252">
        <v>0.26092175120605565</v>
      </c>
      <c r="F94" s="252">
        <v>0.23354747549342203</v>
      </c>
      <c r="G94" s="252">
        <v>0.17365839796601412</v>
      </c>
      <c r="H94" s="252">
        <v>0.14146856454982615</v>
      </c>
      <c r="I94" s="252">
        <v>0.13421143913983657</v>
      </c>
      <c r="J94" s="252">
        <v>0.10240940470054616</v>
      </c>
      <c r="K94" s="252">
        <v>0.12110685372349905</v>
      </c>
      <c r="L94" s="252">
        <v>0.1194786425023685</v>
      </c>
      <c r="M94" s="252">
        <v>0.09371374164664126</v>
      </c>
      <c r="N94" s="252">
        <v>0.065322397073317</v>
      </c>
      <c r="O94" s="252">
        <v>0.06697983776347816</v>
      </c>
      <c r="P94" s="252">
        <v>0.06598602653218555</v>
      </c>
      <c r="Q94" s="252">
        <v>0.06199114085206703</v>
      </c>
      <c r="R94" s="252">
        <v>0.02116236328466614</v>
      </c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</row>
    <row r="95" spans="1:32" ht="12">
      <c r="A95" s="17">
        <v>2</v>
      </c>
      <c r="B95" s="39" t="s">
        <v>437</v>
      </c>
      <c r="C95" s="252">
        <v>0.3917389707261689</v>
      </c>
      <c r="D95" s="251"/>
      <c r="E95" s="252">
        <v>0.20276814068534676</v>
      </c>
      <c r="F95" s="252">
        <v>0.1815983805510748</v>
      </c>
      <c r="G95" s="252">
        <v>0.13518028998933207</v>
      </c>
      <c r="H95" s="252">
        <v>0.11018117469869315</v>
      </c>
      <c r="I95" s="252">
        <v>0.10454094499793232</v>
      </c>
      <c r="J95" s="252">
        <v>0.07980754655492706</v>
      </c>
      <c r="K95" s="252">
        <v>0.09435236920133772</v>
      </c>
      <c r="L95" s="252">
        <v>0.09308613990263037</v>
      </c>
      <c r="M95" s="252">
        <v>0.07304013227549289</v>
      </c>
      <c r="N95" s="252">
        <v>0.05093195205035339</v>
      </c>
      <c r="O95" s="252">
        <v>0.052223100963110336</v>
      </c>
      <c r="P95" s="252">
        <v>0.051448927804623845</v>
      </c>
      <c r="Q95" s="252">
        <v>0.04833671354148383</v>
      </c>
      <c r="R95" s="252">
        <v>0.01650964275351563</v>
      </c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</row>
    <row r="96" spans="1:32" ht="12">
      <c r="A96" s="17">
        <v>3</v>
      </c>
      <c r="B96" s="39" t="s">
        <v>65</v>
      </c>
      <c r="C96" s="252">
        <v>0.26092175120605565</v>
      </c>
      <c r="D96" s="252">
        <v>0.20276814068534676</v>
      </c>
      <c r="E96" s="252"/>
      <c r="F96" s="252">
        <v>0.12170435095563115</v>
      </c>
      <c r="G96" s="252">
        <v>0.0906587244193574</v>
      </c>
      <c r="H96" s="252">
        <v>0.07391748382711882</v>
      </c>
      <c r="I96" s="252">
        <v>0.07013858354766767</v>
      </c>
      <c r="J96" s="252">
        <v>0.053560335795564185</v>
      </c>
      <c r="K96" s="252">
        <v>0.06331077407656904</v>
      </c>
      <c r="L96" s="252">
        <v>0.0624620819845334</v>
      </c>
      <c r="M96" s="252">
        <v>0.049022385984999306</v>
      </c>
      <c r="N96" s="252">
        <v>0.03419229844433602</v>
      </c>
      <c r="O96" s="252">
        <v>0.0350586087050655</v>
      </c>
      <c r="P96" s="252">
        <v>0.03453917195312706</v>
      </c>
      <c r="Q96" s="252">
        <v>0.03245091841501857</v>
      </c>
      <c r="R96" s="252">
        <v>0.011087322244466069</v>
      </c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</row>
    <row r="97" spans="1:32" ht="12">
      <c r="A97" s="17">
        <v>4</v>
      </c>
      <c r="B97" s="39" t="s">
        <v>66</v>
      </c>
      <c r="C97" s="252">
        <v>0.23354747549342203</v>
      </c>
      <c r="D97" s="252">
        <v>0.1815983805510748</v>
      </c>
      <c r="E97" s="252">
        <v>0.12170435095563115</v>
      </c>
      <c r="F97" s="252"/>
      <c r="G97" s="252">
        <v>0.0812363235459781</v>
      </c>
      <c r="H97" s="252">
        <v>0.06623846891204654</v>
      </c>
      <c r="I97" s="252">
        <v>0.06285284066443064</v>
      </c>
      <c r="J97" s="252">
        <v>0.04799890073128921</v>
      </c>
      <c r="K97" s="252">
        <v>0.05673538528190991</v>
      </c>
      <c r="L97" s="252">
        <v>0.05597497053690448</v>
      </c>
      <c r="M97" s="252">
        <v>0.04393267739825468</v>
      </c>
      <c r="N97" s="252">
        <v>0.030643464293500733</v>
      </c>
      <c r="O97" s="252">
        <v>0.031419792916010936</v>
      </c>
      <c r="P97" s="252">
        <v>0.030954309282505976</v>
      </c>
      <c r="Q97" s="252">
        <v>0.029082946650386465</v>
      </c>
      <c r="R97" s="252">
        <v>0.00993709992816616</v>
      </c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</row>
    <row r="98" spans="1:32" ht="12">
      <c r="A98" s="17">
        <v>5</v>
      </c>
      <c r="B98" s="39" t="s">
        <v>67</v>
      </c>
      <c r="C98" s="252">
        <v>0.17365839796601412</v>
      </c>
      <c r="D98" s="252">
        <v>0.13518028998933207</v>
      </c>
      <c r="E98" s="252">
        <v>0.0906587244193574</v>
      </c>
      <c r="F98" s="252">
        <v>0.0812363235459781</v>
      </c>
      <c r="G98" s="252"/>
      <c r="H98" s="252">
        <v>0.04936231004577518</v>
      </c>
      <c r="I98" s="252">
        <v>0.04684026274641062</v>
      </c>
      <c r="J98" s="252">
        <v>0.03577372632884057</v>
      </c>
      <c r="K98" s="252">
        <v>0.04228288836643024</v>
      </c>
      <c r="L98" s="252">
        <v>0.04171636807008794</v>
      </c>
      <c r="M98" s="252">
        <v>0.032743912181989354</v>
      </c>
      <c r="N98" s="252">
        <v>0.022840837403674374</v>
      </c>
      <c r="O98" s="252">
        <v>0.02341939709442109</v>
      </c>
      <c r="P98" s="252">
        <v>0.023072495555811257</v>
      </c>
      <c r="Q98" s="252">
        <v>0.021677844755377484</v>
      </c>
      <c r="R98" s="252">
        <v>0.007407617964294233</v>
      </c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</row>
    <row r="99" spans="1:32" ht="12">
      <c r="A99" s="17">
        <v>6</v>
      </c>
      <c r="B99" s="39" t="s">
        <v>68</v>
      </c>
      <c r="C99" s="252">
        <v>0.14146856454982615</v>
      </c>
      <c r="D99" s="252">
        <v>0.11018117469869315</v>
      </c>
      <c r="E99" s="252">
        <v>0.07391748382711882</v>
      </c>
      <c r="F99" s="252">
        <v>0.06623846891204654</v>
      </c>
      <c r="G99" s="252">
        <v>0.04936231004577518</v>
      </c>
      <c r="H99" s="252"/>
      <c r="I99" s="252">
        <v>0.038198569932142656</v>
      </c>
      <c r="J99" s="252">
        <v>0.02917494753623695</v>
      </c>
      <c r="K99" s="252">
        <v>0.034482605455172455</v>
      </c>
      <c r="L99" s="252">
        <v>0.034020668975957014</v>
      </c>
      <c r="M99" s="252">
        <v>0.026704298843120755</v>
      </c>
      <c r="N99" s="252">
        <v>0.018628476496877266</v>
      </c>
      <c r="O99" s="252">
        <v>0.01910030028786447</v>
      </c>
      <c r="P99" s="252">
        <v>0.01881739730266907</v>
      </c>
      <c r="Q99" s="252">
        <v>0.01768003331002599</v>
      </c>
      <c r="R99" s="252">
        <v>0.006041780074522385</v>
      </c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</row>
    <row r="100" spans="1:32" ht="12">
      <c r="A100" s="17">
        <v>7</v>
      </c>
      <c r="B100" s="39" t="s">
        <v>69</v>
      </c>
      <c r="C100" s="252">
        <v>0.13421143913983657</v>
      </c>
      <c r="D100" s="252">
        <v>0.10454094499793232</v>
      </c>
      <c r="E100" s="252">
        <v>0.07013858354766767</v>
      </c>
      <c r="F100" s="252">
        <v>0.06285284066443064</v>
      </c>
      <c r="G100" s="252">
        <v>0.04684026274641062</v>
      </c>
      <c r="H100" s="252">
        <v>0.038198569932142656</v>
      </c>
      <c r="I100" s="252"/>
      <c r="J100" s="252">
        <v>0.027684907670898817</v>
      </c>
      <c r="K100" s="252">
        <v>0.03272132111358739</v>
      </c>
      <c r="L100" s="252">
        <v>0.03228299399058643</v>
      </c>
      <c r="M100" s="252">
        <v>0.02534050008822064</v>
      </c>
      <c r="N100" s="252">
        <v>0.01767724090545797</v>
      </c>
      <c r="O100" s="252">
        <v>0.018124964303739</v>
      </c>
      <c r="P100" s="252">
        <v>0.01785651183070902</v>
      </c>
      <c r="Q100" s="252">
        <v>0.016777242269535142</v>
      </c>
      <c r="R100" s="252">
        <v>0.005733324750610502</v>
      </c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</row>
    <row r="101" spans="1:32" ht="12">
      <c r="A101" s="17">
        <v>8</v>
      </c>
      <c r="B101" s="39" t="s">
        <v>70</v>
      </c>
      <c r="C101" s="252">
        <v>0.10240940470054616</v>
      </c>
      <c r="D101" s="252">
        <v>0.07980754655492706</v>
      </c>
      <c r="E101" s="252">
        <v>0.053560335795564185</v>
      </c>
      <c r="F101" s="252">
        <v>0.04799890073128921</v>
      </c>
      <c r="G101" s="252">
        <v>0.03577372632884057</v>
      </c>
      <c r="H101" s="252">
        <v>0.02917494753623695</v>
      </c>
      <c r="I101" s="252">
        <v>0.027684907670898817</v>
      </c>
      <c r="J101" s="252"/>
      <c r="K101" s="252">
        <v>0.024992200272513143</v>
      </c>
      <c r="L101" s="252">
        <v>0.024657457763993973</v>
      </c>
      <c r="M101" s="252">
        <v>0.0193554094464643</v>
      </c>
      <c r="N101" s="252">
        <v>0.01350251722378959</v>
      </c>
      <c r="O101" s="252">
        <v>0.013844481019280486</v>
      </c>
      <c r="P101" s="252">
        <v>0.013639441570057587</v>
      </c>
      <c r="Q101" s="252">
        <v>0.012815109225691956</v>
      </c>
      <c r="R101" s="252">
        <v>0.00437950954331412</v>
      </c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</row>
    <row r="102" spans="1:32" ht="12">
      <c r="A102" s="17">
        <v>9</v>
      </c>
      <c r="B102" s="39" t="s">
        <v>71</v>
      </c>
      <c r="C102" s="252">
        <v>0.12110685372349905</v>
      </c>
      <c r="D102" s="252">
        <v>0.09435236920133772</v>
      </c>
      <c r="E102" s="252">
        <v>0.06331077407656904</v>
      </c>
      <c r="F102" s="252">
        <v>0.05673538528190991</v>
      </c>
      <c r="G102" s="252">
        <v>0.04228288836643024</v>
      </c>
      <c r="H102" s="252">
        <v>0.034482605455172455</v>
      </c>
      <c r="I102" s="252">
        <v>0.03272132111358739</v>
      </c>
      <c r="J102" s="252">
        <v>0.024992200272513143</v>
      </c>
      <c r="K102" s="252"/>
      <c r="L102" s="252">
        <v>0.02914282389778411</v>
      </c>
      <c r="M102" s="252">
        <v>0.022875909143782125</v>
      </c>
      <c r="N102" s="252">
        <v>0.015958173496055328</v>
      </c>
      <c r="O102" s="252">
        <v>0.016362345159845804</v>
      </c>
      <c r="P102" s="252">
        <v>0.016120006141221443</v>
      </c>
      <c r="Q102" s="252">
        <v>0.015145719214669895</v>
      </c>
      <c r="R102" s="252">
        <v>0.00517586724832253</v>
      </c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</row>
    <row r="103" spans="1:32" ht="12">
      <c r="A103" s="17">
        <v>10</v>
      </c>
      <c r="B103" s="39" t="s">
        <v>72</v>
      </c>
      <c r="C103" s="253">
        <v>0.1194786425023685</v>
      </c>
      <c r="D103" s="253">
        <v>0.09308613990263037</v>
      </c>
      <c r="E103" s="253">
        <v>0.0624620819845334</v>
      </c>
      <c r="F103" s="253">
        <v>0.05597497053690448</v>
      </c>
      <c r="G103" s="253">
        <v>0.04171636807008794</v>
      </c>
      <c r="H103" s="253">
        <v>0.034020668975957014</v>
      </c>
      <c r="I103" s="253">
        <v>0.03228299399058643</v>
      </c>
      <c r="J103" s="253">
        <v>0.024657457763993973</v>
      </c>
      <c r="K103" s="253">
        <v>0.02914282389778411</v>
      </c>
      <c r="L103" s="253"/>
      <c r="M103" s="253">
        <v>0.02256952318582639</v>
      </c>
      <c r="N103" s="253">
        <v>0.015744463853258894</v>
      </c>
      <c r="O103" s="253">
        <v>0.01614322149300018</v>
      </c>
      <c r="P103" s="252">
        <v>0.01590412870129554</v>
      </c>
      <c r="Q103" s="252">
        <v>0.01494289246052638</v>
      </c>
      <c r="R103" s="252">
        <v>0.005106564049455753</v>
      </c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</row>
    <row r="104" spans="1:32" ht="12">
      <c r="A104" s="17">
        <v>11</v>
      </c>
      <c r="B104" s="39" t="s">
        <v>73</v>
      </c>
      <c r="C104" s="252">
        <v>0.09371374164664126</v>
      </c>
      <c r="D104" s="252">
        <v>0.07304013227549289</v>
      </c>
      <c r="E104" s="252">
        <v>0.049022385984999306</v>
      </c>
      <c r="F104" s="252">
        <v>0.04393267739825468</v>
      </c>
      <c r="G104" s="252">
        <v>0.032743912181989354</v>
      </c>
      <c r="H104" s="252">
        <v>0.026704298843120755</v>
      </c>
      <c r="I104" s="252">
        <v>0.02534050008822064</v>
      </c>
      <c r="J104" s="252">
        <v>0.0193554094464643</v>
      </c>
      <c r="K104" s="252">
        <v>0.022875909143782125</v>
      </c>
      <c r="L104" s="252">
        <v>0.02256952318582639</v>
      </c>
      <c r="M104" s="252"/>
      <c r="N104" s="252">
        <v>0.012359346692068174</v>
      </c>
      <c r="O104" s="252">
        <v>0.0126723530356041</v>
      </c>
      <c r="P104" s="252">
        <v>0.012484676337488176</v>
      </c>
      <c r="Q104" s="252">
        <v>0.011730147418501313</v>
      </c>
      <c r="R104" s="252">
        <v>0.0040087695967581105</v>
      </c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</row>
    <row r="105" spans="1:32" ht="12">
      <c r="A105" s="17">
        <v>12</v>
      </c>
      <c r="B105" s="39" t="s">
        <v>74</v>
      </c>
      <c r="C105" s="252">
        <v>0.065322397073317</v>
      </c>
      <c r="D105" s="252">
        <v>0.05093195205035339</v>
      </c>
      <c r="E105" s="252">
        <v>0.03419229844433602</v>
      </c>
      <c r="F105" s="252">
        <v>0.030643464293500733</v>
      </c>
      <c r="G105" s="252">
        <v>0.022840837403674374</v>
      </c>
      <c r="H105" s="252">
        <v>0.018628476496877266</v>
      </c>
      <c r="I105" s="252">
        <v>0.01767724090545797</v>
      </c>
      <c r="J105" s="252">
        <v>0.01350251722378959</v>
      </c>
      <c r="K105" s="252">
        <v>0.015958173496055328</v>
      </c>
      <c r="L105" s="252">
        <v>0.015744463853258894</v>
      </c>
      <c r="M105" s="252">
        <v>0.012359346692068174</v>
      </c>
      <c r="N105" s="252"/>
      <c r="O105" s="252">
        <v>0.008840626072851077</v>
      </c>
      <c r="P105" s="252">
        <v>0.008709704190632106</v>
      </c>
      <c r="Q105" s="252">
        <v>0.008183348024286219</v>
      </c>
      <c r="R105" s="252">
        <v>0.0027967429515499687</v>
      </c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</row>
    <row r="106" spans="1:32" ht="12">
      <c r="A106" s="17">
        <v>13</v>
      </c>
      <c r="B106" s="39" t="s">
        <v>75</v>
      </c>
      <c r="C106" s="252">
        <v>0.06697983776347816</v>
      </c>
      <c r="D106" s="252">
        <v>0.052223100963110336</v>
      </c>
      <c r="E106" s="252">
        <v>0.0350586087050655</v>
      </c>
      <c r="F106" s="252">
        <v>0.031419792916010936</v>
      </c>
      <c r="G106" s="252">
        <v>0.02341939709442109</v>
      </c>
      <c r="H106" s="252">
        <v>0.01910030028786447</v>
      </c>
      <c r="I106" s="252">
        <v>0.018124964303739</v>
      </c>
      <c r="J106" s="252">
        <v>0.013844481019280486</v>
      </c>
      <c r="K106" s="252">
        <v>0.016362345159845804</v>
      </c>
      <c r="L106" s="252">
        <v>0.01614322149300018</v>
      </c>
      <c r="M106" s="252">
        <v>0.0126723530356041</v>
      </c>
      <c r="N106" s="252">
        <v>0.008840626072851077</v>
      </c>
      <c r="O106" s="252"/>
      <c r="P106" s="252">
        <v>0.008930269580221695</v>
      </c>
      <c r="Q106" s="252">
        <v>0.008390582354779741</v>
      </c>
      <c r="R106" s="252">
        <v>0.0028675622205415197</v>
      </c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</row>
    <row r="107" spans="1:32" ht="12">
      <c r="A107" s="17">
        <v>14</v>
      </c>
      <c r="B107" s="39" t="s">
        <v>76</v>
      </c>
      <c r="C107" s="252">
        <v>0.06598602653218555</v>
      </c>
      <c r="D107" s="252">
        <v>0.051448927804623845</v>
      </c>
      <c r="E107" s="252">
        <v>0.03453917195312706</v>
      </c>
      <c r="F107" s="252">
        <v>0.030954309282505976</v>
      </c>
      <c r="G107" s="252">
        <v>0.023072495555811257</v>
      </c>
      <c r="H107" s="252">
        <v>0.01881739730266907</v>
      </c>
      <c r="I107" s="252">
        <v>0.01785651183070902</v>
      </c>
      <c r="J107" s="252">
        <v>0.013639441570057587</v>
      </c>
      <c r="K107" s="252">
        <v>0.016120006141221443</v>
      </c>
      <c r="L107" s="252">
        <v>0.01590412870129554</v>
      </c>
      <c r="M107" s="252">
        <v>0.012484676337488176</v>
      </c>
      <c r="N107" s="252">
        <v>0.008709704190632106</v>
      </c>
      <c r="O107" s="252">
        <v>0.008930269580221695</v>
      </c>
      <c r="P107" s="252"/>
      <c r="Q107" s="252">
        <v>0.008266325994251034</v>
      </c>
      <c r="R107" s="252">
        <v>0.002825099479443316</v>
      </c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</row>
    <row r="108" spans="1:32" ht="12">
      <c r="A108" s="17">
        <v>15</v>
      </c>
      <c r="B108" s="39" t="s">
        <v>77</v>
      </c>
      <c r="C108" s="252">
        <v>0.06199114085206703</v>
      </c>
      <c r="D108" s="252">
        <v>0.04833671354148383</v>
      </c>
      <c r="E108" s="252">
        <v>0.03245091841501857</v>
      </c>
      <c r="F108" s="252">
        <v>0.029082946650386465</v>
      </c>
      <c r="G108" s="252">
        <v>0.021677844755377484</v>
      </c>
      <c r="H108" s="252">
        <v>0.01768003331002599</v>
      </c>
      <c r="I108" s="252">
        <v>0.016777242269535142</v>
      </c>
      <c r="J108" s="252">
        <v>0.012815109225691956</v>
      </c>
      <c r="K108" s="252">
        <v>0.015145719214669895</v>
      </c>
      <c r="L108" s="252">
        <v>0.01494289246052638</v>
      </c>
      <c r="M108" s="252">
        <v>0.011730147418501313</v>
      </c>
      <c r="N108" s="252">
        <v>0.008183348024286219</v>
      </c>
      <c r="O108" s="252">
        <v>0.008390582354779741</v>
      </c>
      <c r="P108" s="252">
        <v>0.008266325994251034</v>
      </c>
      <c r="Q108" s="252"/>
      <c r="R108" s="252">
        <v>0.0026543818907209804</v>
      </c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</row>
    <row r="109" spans="1:32" ht="12">
      <c r="A109" s="17">
        <v>16</v>
      </c>
      <c r="B109" s="39" t="s">
        <v>78</v>
      </c>
      <c r="C109" s="252">
        <v>0.02116236328466614</v>
      </c>
      <c r="D109" s="252">
        <v>0.01650964275351563</v>
      </c>
      <c r="E109" s="252">
        <v>0.011087322244466069</v>
      </c>
      <c r="F109" s="252">
        <v>0.00993709992816616</v>
      </c>
      <c r="G109" s="252">
        <v>0.007407617964294233</v>
      </c>
      <c r="H109" s="252">
        <v>0.006041780074522385</v>
      </c>
      <c r="I109" s="252">
        <v>0.005733324750610502</v>
      </c>
      <c r="J109" s="252">
        <v>0.00437950954331412</v>
      </c>
      <c r="K109" s="252">
        <v>0.00517586724832253</v>
      </c>
      <c r="L109" s="252">
        <v>0.005106564049455753</v>
      </c>
      <c r="M109" s="252">
        <v>0.0040087695967581105</v>
      </c>
      <c r="N109" s="252">
        <v>0.0027967429515499687</v>
      </c>
      <c r="O109" s="252">
        <v>0.0028675622205415197</v>
      </c>
      <c r="P109" s="252">
        <v>0.002825099479443316</v>
      </c>
      <c r="Q109" s="252">
        <v>0.0026543818907209804</v>
      </c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</row>
    <row r="110" spans="1:32" ht="12">
      <c r="A110" s="17">
        <v>17</v>
      </c>
      <c r="B110" s="39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</row>
    <row r="111" spans="1:32" ht="12">
      <c r="A111" s="17">
        <v>18</v>
      </c>
      <c r="B111" s="39" t="s">
        <v>434</v>
      </c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</row>
    <row r="112" spans="1:32" ht="12">
      <c r="A112" s="17">
        <v>19</v>
      </c>
      <c r="B112" s="39" t="s">
        <v>434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</row>
    <row r="113" spans="1:32" ht="12">
      <c r="A113" s="17">
        <v>20</v>
      </c>
      <c r="B113" s="39" t="s">
        <v>434</v>
      </c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</row>
    <row r="114" spans="1:32" ht="12">
      <c r="A114" s="17">
        <v>21</v>
      </c>
      <c r="B114" s="39" t="s">
        <v>434</v>
      </c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</row>
    <row r="115" spans="1:32" ht="12">
      <c r="A115" s="17">
        <v>22</v>
      </c>
      <c r="B115" s="39" t="s">
        <v>434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</row>
    <row r="116" spans="1:32" ht="12">
      <c r="A116" s="17">
        <v>23</v>
      </c>
      <c r="B116" s="39" t="s">
        <v>434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</row>
    <row r="117" spans="1:32" ht="12">
      <c r="A117" s="17">
        <v>24</v>
      </c>
      <c r="B117" s="39" t="s">
        <v>434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</row>
    <row r="118" spans="1:32" ht="12">
      <c r="A118" s="17">
        <v>25</v>
      </c>
      <c r="B118" s="39" t="s">
        <v>434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</row>
    <row r="119" spans="1:32" ht="12">
      <c r="A119" s="17">
        <v>26</v>
      </c>
      <c r="B119" s="39" t="s">
        <v>434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</row>
    <row r="120" spans="1:32" ht="12">
      <c r="A120" s="17">
        <v>27</v>
      </c>
      <c r="B120" s="39" t="s">
        <v>434</v>
      </c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</row>
    <row r="121" spans="1:32" ht="12">
      <c r="A121" s="17">
        <v>28</v>
      </c>
      <c r="B121" s="39" t="s">
        <v>434</v>
      </c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</row>
    <row r="122" spans="1:32" ht="12">
      <c r="A122" s="17">
        <v>29</v>
      </c>
      <c r="B122" s="39" t="s">
        <v>434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</row>
    <row r="123" spans="1:32" ht="12">
      <c r="A123" s="17">
        <v>30</v>
      </c>
      <c r="B123" s="39" t="s">
        <v>434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</row>
    <row r="124" spans="3:32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8" spans="1:2" ht="16.5">
      <c r="A128" s="71" t="s">
        <v>36</v>
      </c>
      <c r="B128" s="58"/>
    </row>
    <row r="129" spans="1:2" ht="18" thickBot="1">
      <c r="A129" s="72" t="s">
        <v>37</v>
      </c>
      <c r="B129" s="59"/>
    </row>
    <row r="130" spans="1:32" ht="12">
      <c r="A130" s="15"/>
      <c r="B130" s="15"/>
      <c r="C130" s="247" t="s">
        <v>436</v>
      </c>
      <c r="D130" s="247" t="s">
        <v>437</v>
      </c>
      <c r="E130" s="247" t="s">
        <v>65</v>
      </c>
      <c r="F130" s="15" t="s">
        <v>66</v>
      </c>
      <c r="G130" s="15" t="s">
        <v>67</v>
      </c>
      <c r="H130" s="15" t="s">
        <v>68</v>
      </c>
      <c r="I130" s="15" t="s">
        <v>69</v>
      </c>
      <c r="J130" s="15" t="s">
        <v>70</v>
      </c>
      <c r="K130" s="15" t="s">
        <v>71</v>
      </c>
      <c r="L130" s="15" t="s">
        <v>72</v>
      </c>
      <c r="M130" s="15" t="s">
        <v>73</v>
      </c>
      <c r="N130" s="15" t="s">
        <v>74</v>
      </c>
      <c r="O130" s="15" t="s">
        <v>75</v>
      </c>
      <c r="P130" s="15" t="s">
        <v>76</v>
      </c>
      <c r="Q130" s="15" t="s">
        <v>77</v>
      </c>
      <c r="R130" s="15" t="s">
        <v>78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12.75" thickBot="1">
      <c r="A131" s="13"/>
      <c r="B131" s="248">
        <v>0.14996787217738528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>
      <c r="A132">
        <v>1</v>
      </c>
      <c r="B132" s="228">
        <v>0.07317706421411238</v>
      </c>
      <c r="C132" s="228">
        <v>0.1297692148723684</v>
      </c>
      <c r="D132" s="228">
        <v>0.12610091361233206</v>
      </c>
      <c r="E132" s="228">
        <v>0.09693250514479795</v>
      </c>
      <c r="F132" s="228">
        <v>0.08874804193571761</v>
      </c>
      <c r="G132" s="228">
        <v>0.06894112953439119</v>
      </c>
      <c r="H132" s="228">
        <v>0.057344318765765664</v>
      </c>
      <c r="I132" s="228">
        <v>0.054646647028452684</v>
      </c>
      <c r="J132" s="228">
        <v>0.042486742939487114</v>
      </c>
      <c r="K132" s="228">
        <v>0.04970145522530233</v>
      </c>
      <c r="L132" s="228">
        <v>0.04908051782955213</v>
      </c>
      <c r="M132" s="228">
        <v>0.039069902434287054</v>
      </c>
      <c r="N132" s="228">
        <v>0.02765460677915851</v>
      </c>
      <c r="O132" s="228">
        <v>0.02833161169295698</v>
      </c>
      <c r="P132" s="228">
        <v>0.02792582978248208</v>
      </c>
      <c r="Q132" s="228">
        <v>0.02629003431938674</v>
      </c>
      <c r="R132" s="228">
        <v>0.009159827274816573</v>
      </c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</row>
    <row r="133" spans="1:32" ht="12">
      <c r="A133">
        <v>2</v>
      </c>
      <c r="B133" s="228">
        <v>0.05362468736635054</v>
      </c>
      <c r="C133" s="228">
        <v>0.07952989763826386</v>
      </c>
      <c r="D133" s="228">
        <v>0.06674609436474827</v>
      </c>
      <c r="E133" s="228">
        <v>0.045062877488681444</v>
      </c>
      <c r="F133" s="228">
        <v>0.04026988728852579</v>
      </c>
      <c r="G133" s="228">
        <v>0.029743631867055066</v>
      </c>
      <c r="H133" s="228">
        <v>0.024109289320760875</v>
      </c>
      <c r="I133" s="228">
        <v>0.022844157580283804</v>
      </c>
      <c r="J133" s="228">
        <v>0.017329152942308863</v>
      </c>
      <c r="K133" s="228">
        <v>0.02056553013238186</v>
      </c>
      <c r="L133" s="228">
        <v>0.02028298381467752</v>
      </c>
      <c r="M133" s="228">
        <v>0.015830519970379528</v>
      </c>
      <c r="N133" s="228">
        <v>0.010969557961929246</v>
      </c>
      <c r="O133" s="228">
        <v>0.011251904355157218</v>
      </c>
      <c r="P133" s="228">
        <v>0.011082585666588322</v>
      </c>
      <c r="Q133" s="228">
        <v>0.010402636090837757</v>
      </c>
      <c r="R133" s="228">
        <v>0.003518446716760408</v>
      </c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</row>
    <row r="134" spans="1:32" ht="12">
      <c r="A134">
        <v>3</v>
      </c>
      <c r="B134" s="228">
        <v>0.04367333286533288</v>
      </c>
      <c r="C134" s="228">
        <v>0.056070176466579004</v>
      </c>
      <c r="D134" s="228">
        <v>0.042790617605268214</v>
      </c>
      <c r="E134" s="228">
        <v>0.026793321544206373</v>
      </c>
      <c r="F134" s="228">
        <v>0.023626285316214846</v>
      </c>
      <c r="G134" s="228">
        <v>0.016984257917075914</v>
      </c>
      <c r="H134" s="228">
        <v>0.013581814788765932</v>
      </c>
      <c r="I134" s="228">
        <v>0.01283101407069057</v>
      </c>
      <c r="J134" s="228">
        <v>0.009611086872667752</v>
      </c>
      <c r="K134" s="228">
        <v>0.011490368909206869</v>
      </c>
      <c r="L134" s="228">
        <v>0.011325152984734679</v>
      </c>
      <c r="M134" s="228">
        <v>0.008750439017226426</v>
      </c>
      <c r="N134" s="228">
        <v>0.005998859595044391</v>
      </c>
      <c r="O134" s="228">
        <v>0.006157051058253417</v>
      </c>
      <c r="P134" s="228">
        <v>0.0060621624058058475</v>
      </c>
      <c r="Q134" s="228">
        <v>0.005681823023851703</v>
      </c>
      <c r="R134" s="228">
        <v>0.0018936874768038798</v>
      </c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</row>
    <row r="135" spans="1:32" ht="12">
      <c r="A135">
        <v>4</v>
      </c>
      <c r="B135" s="228">
        <v>0.037350969696590935</v>
      </c>
      <c r="C135" s="228">
        <v>0.04231242626325868</v>
      </c>
      <c r="D135" s="228">
        <v>0.03004491806312814</v>
      </c>
      <c r="E135" s="228">
        <v>0.01782247045398278</v>
      </c>
      <c r="F135" s="228">
        <v>0.015569656782073954</v>
      </c>
      <c r="G135" s="228">
        <v>0.010984359163760473</v>
      </c>
      <c r="H135" s="228">
        <v>0.008702629173611302</v>
      </c>
      <c r="I135" s="228">
        <v>0.008204902255696537</v>
      </c>
      <c r="J135" s="228">
        <v>0.006093197731358702</v>
      </c>
      <c r="K135" s="228">
        <v>0.0073212078463467615</v>
      </c>
      <c r="L135" s="228">
        <v>0.007212749069811497</v>
      </c>
      <c r="M135" s="228">
        <v>0.005534924004690012</v>
      </c>
      <c r="N135" s="228">
        <v>0.003767060050013357</v>
      </c>
      <c r="O135" s="228">
        <v>0.0038680032668303426</v>
      </c>
      <c r="P135" s="228">
        <v>0.0038074440072871597</v>
      </c>
      <c r="Q135" s="228">
        <v>0.00356500866424413</v>
      </c>
      <c r="R135" s="228">
        <v>0.0011764952077153608</v>
      </c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</row>
    <row r="136" spans="1:32" ht="12">
      <c r="A136">
        <v>5</v>
      </c>
      <c r="B136" s="228">
        <v>0.03285842222205782</v>
      </c>
      <c r="C136" s="228">
        <v>0.033249914457969806</v>
      </c>
      <c r="D136" s="228">
        <v>0.02225432400374284</v>
      </c>
      <c r="E136" s="228">
        <v>0.012647813899338717</v>
      </c>
      <c r="F136" s="228">
        <v>0.010968815424134215</v>
      </c>
      <c r="G136" s="228">
        <v>0.007626553863961517</v>
      </c>
      <c r="H136" s="228">
        <v>0.0059991727142930384</v>
      </c>
      <c r="I136" s="228">
        <v>0.005647248163911866</v>
      </c>
      <c r="J136" s="228">
        <v>0.00416616810510966</v>
      </c>
      <c r="K136" s="228">
        <v>0.005025093688031095</v>
      </c>
      <c r="L136" s="228">
        <v>0.00494896928587477</v>
      </c>
      <c r="M136" s="228">
        <v>0.0037778419879131667</v>
      </c>
      <c r="N136" s="228">
        <v>0.0025569765769782177</v>
      </c>
      <c r="O136" s="228">
        <v>0.0026263265119020225</v>
      </c>
      <c r="P136" s="228">
        <v>0.002584715908741675</v>
      </c>
      <c r="Q136" s="228">
        <v>0.0024182941472063887</v>
      </c>
      <c r="R136" s="228">
        <v>0.0007920785231360685</v>
      </c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</row>
    <row r="137" spans="1:32" ht="12">
      <c r="A137">
        <v>6</v>
      </c>
      <c r="B137" s="228">
        <v>0.029442606556201976</v>
      </c>
      <c r="C137" s="228">
        <v>0.026841066836849697</v>
      </c>
      <c r="D137" s="228">
        <v>0.017074932518062646</v>
      </c>
      <c r="E137" s="228">
        <v>0.009362094358008333</v>
      </c>
      <c r="F137" s="228">
        <v>0.008070296205124347</v>
      </c>
      <c r="G137" s="228">
        <v>0.00554407583148422</v>
      </c>
      <c r="H137" s="228">
        <v>0.004335404986281357</v>
      </c>
      <c r="I137" s="228">
        <v>0.0040758514294714195</v>
      </c>
      <c r="J137" s="228">
        <v>0.0029906174496146325</v>
      </c>
      <c r="K137" s="228">
        <v>0.0036185811222587</v>
      </c>
      <c r="L137" s="228">
        <v>0.0035627703297162116</v>
      </c>
      <c r="M137" s="228">
        <v>0.002707979728046568</v>
      </c>
      <c r="N137" s="228">
        <v>0.0018245554470318868</v>
      </c>
      <c r="O137" s="228">
        <v>0.001874526784704897</v>
      </c>
      <c r="P137" s="228">
        <v>0.0018445404663302433</v>
      </c>
      <c r="Q137" s="228">
        <v>0.0017247016834139417</v>
      </c>
      <c r="R137" s="228">
        <v>0.0005614382327944464</v>
      </c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</row>
    <row r="138" spans="1:32" ht="12">
      <c r="A138">
        <v>7</v>
      </c>
      <c r="B138" s="228">
        <v>0.02672517868293331</v>
      </c>
      <c r="C138" s="228">
        <v>0.022086169193193717</v>
      </c>
      <c r="D138" s="228">
        <v>0.013431412125455719</v>
      </c>
      <c r="E138" s="228">
        <v>0.0071380368536336745</v>
      </c>
      <c r="F138" s="228">
        <v>0.006121064448298551</v>
      </c>
      <c r="G138" s="228">
        <v>0.0041616592948387765</v>
      </c>
      <c r="H138" s="228">
        <v>0.003237933898486791</v>
      </c>
      <c r="I138" s="228">
        <v>0.003040740277331637</v>
      </c>
      <c r="J138" s="228">
        <v>0.0022207676830935884</v>
      </c>
      <c r="K138" s="228">
        <v>0.002694346303971189</v>
      </c>
      <c r="L138" s="228">
        <v>0.0026521570223104235</v>
      </c>
      <c r="M138" s="228">
        <v>0.002008423062010824</v>
      </c>
      <c r="N138" s="228">
        <v>0.0013479755354830257</v>
      </c>
      <c r="O138" s="228">
        <v>0.001385200965815378</v>
      </c>
      <c r="P138" s="228">
        <v>0.0013628611601174216</v>
      </c>
      <c r="Q138" s="228">
        <v>0.0012736391003190218</v>
      </c>
      <c r="R138" s="228">
        <v>0.0004124348263572543</v>
      </c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</row>
    <row r="139" spans="1:32" ht="12">
      <c r="A139">
        <v>8</v>
      </c>
      <c r="B139" s="228">
        <v>0.024492265475503545</v>
      </c>
      <c r="C139" s="228">
        <v>0.018434241638153027</v>
      </c>
      <c r="D139" s="228">
        <v>0.010762181574336869</v>
      </c>
      <c r="E139" s="228">
        <v>0.005562316438376006</v>
      </c>
      <c r="F139" s="228">
        <v>0.0047477861528923086</v>
      </c>
      <c r="G139" s="228">
        <v>0.0031985047347090445</v>
      </c>
      <c r="H139" s="228">
        <v>0.00247745678942629</v>
      </c>
      <c r="I139" s="228">
        <v>0.002324321478521032</v>
      </c>
      <c r="J139" s="228">
        <v>0.0016905961885407253</v>
      </c>
      <c r="K139" s="228">
        <v>0.002056004709844806</v>
      </c>
      <c r="L139" s="228">
        <v>0.0020233847765450505</v>
      </c>
      <c r="M139" s="228">
        <v>0.001527294525200956</v>
      </c>
      <c r="N139" s="228">
        <v>0.0010215652664501865</v>
      </c>
      <c r="O139" s="228">
        <v>0.0010499812586231855</v>
      </c>
      <c r="P139" s="228">
        <v>0.0010329269046365824</v>
      </c>
      <c r="Q139" s="228">
        <v>0.0009648527809192959</v>
      </c>
      <c r="R139" s="228">
        <v>0.0003110040105912977</v>
      </c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</row>
    <row r="140" spans="1:32" ht="12">
      <c r="A140">
        <v>9</v>
      </c>
      <c r="B140" s="228">
        <v>0.022612499516252146</v>
      </c>
      <c r="C140" s="228">
        <v>0.01555527607704403</v>
      </c>
      <c r="D140" s="228">
        <v>0.00874611662706138</v>
      </c>
      <c r="E140" s="228">
        <v>0.004407143882134689</v>
      </c>
      <c r="F140" s="228">
        <v>0.0037460192646255976</v>
      </c>
      <c r="G140" s="228">
        <v>0.0025027942282856096</v>
      </c>
      <c r="H140" s="228">
        <v>0.0019307756510579326</v>
      </c>
      <c r="I140" s="228">
        <v>0.001809848159384039</v>
      </c>
      <c r="J140" s="228">
        <v>0.0013115412861137478</v>
      </c>
      <c r="K140" s="228">
        <v>0.0015984444480192745</v>
      </c>
      <c r="L140" s="228">
        <v>0.0015727856005388313</v>
      </c>
      <c r="M140" s="228">
        <v>0.0011837021650619845</v>
      </c>
      <c r="N140" s="228">
        <v>0.0007893157625560765</v>
      </c>
      <c r="O140" s="228">
        <v>0.0008114137335664377</v>
      </c>
      <c r="P140" s="228">
        <v>0.0007981503548271743</v>
      </c>
      <c r="Q140" s="228">
        <v>0.0007452351041599648</v>
      </c>
      <c r="R140" s="228">
        <v>0.00023921960670465628</v>
      </c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</row>
    <row r="141" spans="1:32" ht="12">
      <c r="A141">
        <v>10</v>
      </c>
      <c r="B141" s="228">
        <v>0.02100004439790494</v>
      </c>
      <c r="C141" s="228">
        <v>0.013238990260398296</v>
      </c>
      <c r="D141" s="228">
        <v>0.0071868131699353065</v>
      </c>
      <c r="E141" s="228">
        <v>0.0035375652802101653</v>
      </c>
      <c r="F141" s="228">
        <v>0.0029953014225129753</v>
      </c>
      <c r="G141" s="228">
        <v>0.001986043064992929</v>
      </c>
      <c r="H141" s="228">
        <v>0.0015264701393014027</v>
      </c>
      <c r="I141" s="228">
        <v>0.0014297186378894936</v>
      </c>
      <c r="J141" s="228">
        <v>0.0010325742436330264</v>
      </c>
      <c r="K141" s="228">
        <v>0.0012609266590852574</v>
      </c>
      <c r="L141" s="228">
        <v>0.001240470174155875</v>
      </c>
      <c r="M141" s="228">
        <v>0.0009310972242577662</v>
      </c>
      <c r="N141" s="228">
        <v>0.0006191298952097857</v>
      </c>
      <c r="O141" s="228">
        <v>0.0006365653733435691</v>
      </c>
      <c r="P141" s="228">
        <v>0.0006260998170405906</v>
      </c>
      <c r="Q141" s="228">
        <v>0.0005843659434852175</v>
      </c>
      <c r="R141" s="228">
        <v>0.00018687078197143225</v>
      </c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</row>
    <row r="142" spans="1:32" ht="12">
      <c r="A142">
        <v>11</v>
      </c>
      <c r="B142" s="228">
        <v>0.019596060999163764</v>
      </c>
      <c r="C142" s="228">
        <v>0.011344810561211255</v>
      </c>
      <c r="D142" s="228">
        <v>0.005957738827988113</v>
      </c>
      <c r="E142" s="228">
        <v>0.0028690520590365746</v>
      </c>
      <c r="F142" s="228">
        <v>0.002420542323463809</v>
      </c>
      <c r="G142" s="228">
        <v>0.0015936196396909867</v>
      </c>
      <c r="H142" s="228">
        <v>0.0012206508865915955</v>
      </c>
      <c r="I142" s="228">
        <v>0.001142432544298433</v>
      </c>
      <c r="J142" s="228">
        <v>0.0008225036925070562</v>
      </c>
      <c r="K142" s="228">
        <v>0.001006231390692285</v>
      </c>
      <c r="L142" s="228">
        <v>0.0009897472678198418</v>
      </c>
      <c r="M142" s="228">
        <v>0.0007410591287692626</v>
      </c>
      <c r="N142" s="228">
        <v>0.0004914811774041616</v>
      </c>
      <c r="O142" s="228">
        <v>0.0005053970443086665</v>
      </c>
      <c r="P142" s="228">
        <v>0.0004970436430572136</v>
      </c>
      <c r="Q142" s="228">
        <v>0.0004637466582409287</v>
      </c>
      <c r="R142" s="228">
        <v>0.00014777852869748994</v>
      </c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</row>
    <row r="143" spans="1:32" ht="12">
      <c r="A143">
        <v>12</v>
      </c>
      <c r="B143" s="228">
        <v>0.018358642720375656</v>
      </c>
      <c r="C143" s="228">
        <v>0.009775096646539742</v>
      </c>
      <c r="D143" s="228">
        <v>0.004973928862886844</v>
      </c>
      <c r="E143" s="228">
        <v>0.0023462676553841306</v>
      </c>
      <c r="F143" s="228">
        <v>0.0019727955305163625</v>
      </c>
      <c r="G143" s="228">
        <v>0.0012902172190318237</v>
      </c>
      <c r="H143" s="228">
        <v>0.0009850723612392209</v>
      </c>
      <c r="I143" s="228">
        <v>0.0009213061528231334</v>
      </c>
      <c r="J143" s="228">
        <v>0.0006613515449543868</v>
      </c>
      <c r="K143" s="228">
        <v>0.0008104657604159391</v>
      </c>
      <c r="L143" s="228">
        <v>0.0007970680718605894</v>
      </c>
      <c r="M143" s="228">
        <v>0.0005954029999751316</v>
      </c>
      <c r="N143" s="228">
        <v>0.00039391577157550135</v>
      </c>
      <c r="O143" s="228">
        <v>0.000405125596988762</v>
      </c>
      <c r="P143" s="228">
        <v>0.0003983962194532962</v>
      </c>
      <c r="Q143" s="228">
        <v>0.0003715833042760051</v>
      </c>
      <c r="R143" s="228">
        <v>0.00011802049748489438</v>
      </c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</row>
    <row r="144" spans="1:32" ht="12">
      <c r="A144">
        <v>13</v>
      </c>
      <c r="B144" s="228">
        <v>0.01725699380196863</v>
      </c>
      <c r="C144" s="228">
        <v>0.00845987447284817</v>
      </c>
      <c r="D144" s="228">
        <v>0.004176370020050214</v>
      </c>
      <c r="E144" s="228">
        <v>0.0019316598357955804</v>
      </c>
      <c r="F144" s="228">
        <v>0.0016189754161700896</v>
      </c>
      <c r="G144" s="228">
        <v>0.0010521555010334234</v>
      </c>
      <c r="H144" s="228">
        <v>0.000800862369383511</v>
      </c>
      <c r="I144" s="228">
        <v>0.0007485255470513353</v>
      </c>
      <c r="J144" s="228">
        <v>0.0005358271646744483</v>
      </c>
      <c r="K144" s="228">
        <v>0.0006577023976808053</v>
      </c>
      <c r="L144" s="228">
        <v>0.000646737404026929</v>
      </c>
      <c r="M144" s="228">
        <v>0.00048204232221060473</v>
      </c>
      <c r="N144" s="228">
        <v>0.0003181804290508586</v>
      </c>
      <c r="O144" s="228">
        <v>0.00032727813229017146</v>
      </c>
      <c r="P144" s="228">
        <v>0.00032181641219596545</v>
      </c>
      <c r="Q144" s="228">
        <v>0.0003000625579309362</v>
      </c>
      <c r="R144" s="228">
        <v>9.50084298135308E-05</v>
      </c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</row>
    <row r="145" spans="1:32" ht="12">
      <c r="A145">
        <v>14</v>
      </c>
      <c r="B145" s="228">
        <v>0.01626788541343103</v>
      </c>
      <c r="C145" s="228">
        <v>0.007347673056619941</v>
      </c>
      <c r="D145" s="228">
        <v>0.0035229055417216534</v>
      </c>
      <c r="E145" s="228">
        <v>0.0015989732544156332</v>
      </c>
      <c r="F145" s="228">
        <v>0.0013360331998101746</v>
      </c>
      <c r="G145" s="228">
        <v>0.0008630560383793976</v>
      </c>
      <c r="H145" s="228">
        <v>0.0006550137599661207</v>
      </c>
      <c r="I145" s="228">
        <v>0.0006118223206262025</v>
      </c>
      <c r="J145" s="228">
        <v>0.0004368067669617487</v>
      </c>
      <c r="K145" s="228">
        <v>0.0005369869607360491</v>
      </c>
      <c r="L145" s="228">
        <v>0.0005279624011044316</v>
      </c>
      <c r="M145" s="228">
        <v>0.0003926869638776586</v>
      </c>
      <c r="N145" s="228">
        <v>0.000258629441486987</v>
      </c>
      <c r="O145" s="228">
        <v>0.0002660577993207336</v>
      </c>
      <c r="P145" s="228">
        <v>0.0002615980441791939</v>
      </c>
      <c r="Q145" s="228">
        <v>0.0002438412854764123</v>
      </c>
      <c r="R145" s="228">
        <v>7.697876055311531E-05</v>
      </c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</row>
    <row r="146" spans="1:32" ht="12">
      <c r="A146">
        <v>15</v>
      </c>
      <c r="B146" s="228">
        <v>0.015373405178269704</v>
      </c>
      <c r="C146" s="228">
        <v>0.006399788470596699</v>
      </c>
      <c r="D146" s="228">
        <v>0.0029826968684923977</v>
      </c>
      <c r="E146" s="228">
        <v>0.0013293834619631849</v>
      </c>
      <c r="F146" s="228">
        <v>0.0011074991661304437</v>
      </c>
      <c r="G146" s="228">
        <v>0.0007112935699405011</v>
      </c>
      <c r="H146" s="228">
        <v>0.0005383243125867758</v>
      </c>
      <c r="I146" s="228">
        <v>0.0005025230475946308</v>
      </c>
      <c r="J146" s="228">
        <v>0.000357859386023558</v>
      </c>
      <c r="K146" s="228">
        <v>0.00044058475220107144</v>
      </c>
      <c r="L146" s="228">
        <v>0.0004331235562716609</v>
      </c>
      <c r="M146" s="228">
        <v>0.00032149817857181963</v>
      </c>
      <c r="N146" s="228">
        <v>0.00021129644819665566</v>
      </c>
      <c r="O146" s="228">
        <v>0.00021739147276952922</v>
      </c>
      <c r="P146" s="228">
        <v>0.00021373204422196448</v>
      </c>
      <c r="Q146" s="228">
        <v>0.0001991667686148133</v>
      </c>
      <c r="R146" s="228">
        <v>6.269702978563362E-05</v>
      </c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</row>
    <row r="147" spans="1:32" ht="12">
      <c r="A147">
        <v>16</v>
      </c>
      <c r="B147" s="228">
        <v>0.0145594763019563</v>
      </c>
      <c r="C147" s="228">
        <v>0.005586561442656396</v>
      </c>
      <c r="D147" s="228">
        <v>0.0025327215079765913</v>
      </c>
      <c r="E147" s="228">
        <v>0.0011091005110246434</v>
      </c>
      <c r="F147" s="228">
        <v>0.0009213465812738734</v>
      </c>
      <c r="G147" s="228">
        <v>0.0005884321828501353</v>
      </c>
      <c r="H147" s="228">
        <v>0.00044413686351949785</v>
      </c>
      <c r="I147" s="228">
        <v>0.00041435728446898045</v>
      </c>
      <c r="J147" s="228">
        <v>0.00029434881728766137</v>
      </c>
      <c r="K147" s="228">
        <v>0.00036291056895433073</v>
      </c>
      <c r="L147" s="228">
        <v>0.0003567196399083893</v>
      </c>
      <c r="M147" s="228">
        <v>0.0002642698214462672</v>
      </c>
      <c r="N147" s="228">
        <v>0.00017333082716777012</v>
      </c>
      <c r="O147" s="228">
        <v>0.00017835140774415538</v>
      </c>
      <c r="P147" s="228">
        <v>0.00017533694026653727</v>
      </c>
      <c r="Q147" s="228">
        <v>0.00016334265124834296</v>
      </c>
      <c r="R147" s="228">
        <v>5.127906874659522E-05</v>
      </c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</row>
    <row r="148" spans="1:32" ht="12">
      <c r="A148">
        <v>17</v>
      </c>
      <c r="B148" s="228">
        <v>0.01381485305999728</v>
      </c>
      <c r="C148" s="228">
        <v>0.004884888850409963</v>
      </c>
      <c r="D148" s="228">
        <v>0.002155487134272078</v>
      </c>
      <c r="E148" s="228">
        <v>0.0009278332678301735</v>
      </c>
      <c r="F148" s="228">
        <v>0.0007686270999382888</v>
      </c>
      <c r="G148" s="228">
        <v>0.0004882324983039252</v>
      </c>
      <c r="H148" s="228">
        <v>0.0003675419057462333</v>
      </c>
      <c r="I148" s="228">
        <v>0.00034270363101182003</v>
      </c>
      <c r="J148" s="228">
        <v>0.00024286718867463133</v>
      </c>
      <c r="K148" s="228">
        <v>0.00029985262768795</v>
      </c>
      <c r="L148" s="228">
        <v>0.00029470124246031265</v>
      </c>
      <c r="M148" s="228">
        <v>0.000217912303329866</v>
      </c>
      <c r="N148" s="228">
        <v>0.00014264330757043721</v>
      </c>
      <c r="O148" s="228">
        <v>0.00014679153771657858</v>
      </c>
      <c r="P148" s="228">
        <v>0.00014430074425093054</v>
      </c>
      <c r="Q148" s="228">
        <v>0.0001343932261403429</v>
      </c>
      <c r="R148" s="228">
        <v>4.20789509411183E-05</v>
      </c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</row>
    <row r="149" spans="1:32" ht="12">
      <c r="A149">
        <v>18</v>
      </c>
      <c r="B149" s="228">
        <v>0.01313042128509968</v>
      </c>
      <c r="C149" s="228">
        <v>0.004276514090086853</v>
      </c>
      <c r="D149" s="228">
        <v>0.0018374970576632856</v>
      </c>
      <c r="E149" s="228">
        <v>0.0007777762287389444</v>
      </c>
      <c r="F149" s="228">
        <v>0.0006425731061544523</v>
      </c>
      <c r="G149" s="228">
        <v>0.00040600238293402236</v>
      </c>
      <c r="H149" s="228">
        <v>0.00030485758820947463</v>
      </c>
      <c r="I149" s="228">
        <v>0.00028409837631007315</v>
      </c>
      <c r="J149" s="228">
        <v>0.00020086677833113252</v>
      </c>
      <c r="K149" s="228">
        <v>0.00024833244123563617</v>
      </c>
      <c r="L149" s="228">
        <v>0.00024403697014723261</v>
      </c>
      <c r="M149" s="228">
        <v>0.0001801173898888121</v>
      </c>
      <c r="N149" s="228">
        <v>0.0001176762790277918</v>
      </c>
      <c r="O149" s="228">
        <v>0.00012111171721684177</v>
      </c>
      <c r="P149" s="228">
        <v>0.00011904883375540506</v>
      </c>
      <c r="Q149" s="228">
        <v>0.0001108459020235141</v>
      </c>
      <c r="R149" s="228">
        <v>3.461660237851382E-05</v>
      </c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</row>
    <row r="150" spans="1:32" ht="12">
      <c r="A150">
        <v>19</v>
      </c>
      <c r="B150" s="228">
        <v>0.01249869994964612</v>
      </c>
      <c r="C150" s="228">
        <v>0.003746826868381913</v>
      </c>
      <c r="D150" s="228">
        <v>0.0015681955451663312</v>
      </c>
      <c r="E150" s="228">
        <v>0.0006529242831858377</v>
      </c>
      <c r="F150" s="228">
        <v>0.0005379922657875338</v>
      </c>
      <c r="G150" s="228">
        <v>0.0003381613972260811</v>
      </c>
      <c r="H150" s="228">
        <v>0.0002532818202136646</v>
      </c>
      <c r="I150" s="228">
        <v>0.000235906958816421</v>
      </c>
      <c r="J150" s="228">
        <v>0.00016641443403483692</v>
      </c>
      <c r="K150" s="228">
        <v>0.00020601083485144157</v>
      </c>
      <c r="L150" s="228">
        <v>0.00020242371873152134</v>
      </c>
      <c r="M150" s="228">
        <v>0.00014913476417424034</v>
      </c>
      <c r="N150" s="228">
        <v>9.725099721779753E-05</v>
      </c>
      <c r="O150" s="228">
        <v>0.00010010087355375482</v>
      </c>
      <c r="P150" s="228">
        <v>9.838953550285289E-05</v>
      </c>
      <c r="Q150" s="228">
        <v>9.158653057939224E-05</v>
      </c>
      <c r="R150" s="228">
        <v>2.8529790606787937E-05</v>
      </c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</row>
    <row r="151" spans="1:32" ht="12">
      <c r="A151">
        <v>20</v>
      </c>
      <c r="B151" s="228">
        <v>0.011913478786592479</v>
      </c>
      <c r="C151" s="228">
        <v>0.0032840024644027713</v>
      </c>
      <c r="D151" s="228">
        <v>0.0013392270289021373</v>
      </c>
      <c r="E151" s="228">
        <v>0.0005485987807273338</v>
      </c>
      <c r="F151" s="228">
        <v>0.0004508498684908496</v>
      </c>
      <c r="G151" s="228">
        <v>0.00028194188859759873</v>
      </c>
      <c r="H151" s="228">
        <v>0.0002106541237043689</v>
      </c>
      <c r="I151" s="228">
        <v>0.0001960991917668202</v>
      </c>
      <c r="J151" s="228">
        <v>0.0001380239459338588</v>
      </c>
      <c r="K151" s="228">
        <v>0.0001710870093134099</v>
      </c>
      <c r="L151" s="228">
        <v>0.00016808867022005368</v>
      </c>
      <c r="M151" s="228">
        <v>0.00012361960707272092</v>
      </c>
      <c r="N151" s="228">
        <v>8.046355566750792E-05</v>
      </c>
      <c r="O151" s="228">
        <v>8.283020676994804E-05</v>
      </c>
      <c r="P151" s="228">
        <v>8.140898811622352E-05</v>
      </c>
      <c r="Q151" s="228">
        <v>7.576092936236034E-05</v>
      </c>
      <c r="R151" s="228">
        <v>2.35415296768472E-05</v>
      </c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</row>
    <row r="152" spans="1:32" ht="12">
      <c r="A152">
        <v>21</v>
      </c>
      <c r="B152" s="228">
        <v>0.011369550050517492</v>
      </c>
      <c r="C152" s="228">
        <v>0.0028783736197045794</v>
      </c>
      <c r="D152" s="228">
        <v>0.0011439060519795254</v>
      </c>
      <c r="E152" s="228">
        <v>0.0004611133243094907</v>
      </c>
      <c r="F152" s="228">
        <v>0.00037797502879500806</v>
      </c>
      <c r="G152" s="228">
        <v>0.00023517975288935567</v>
      </c>
      <c r="H152" s="228">
        <v>0.0001752893250170862</v>
      </c>
      <c r="I152" s="228">
        <v>0.0001630923753660817</v>
      </c>
      <c r="J152" s="228">
        <v>0.00011453930276278828</v>
      </c>
      <c r="K152" s="228">
        <v>0.00014215842019725032</v>
      </c>
      <c r="L152" s="228">
        <v>0.0001396512334058342</v>
      </c>
      <c r="M152" s="228">
        <v>0.00010252650631267537</v>
      </c>
      <c r="N152" s="228">
        <v>6.661260974822739E-05</v>
      </c>
      <c r="O152" s="228">
        <v>6.857898008627991E-05</v>
      </c>
      <c r="P152" s="228">
        <v>6.739809253202475E-05</v>
      </c>
      <c r="Q152" s="228">
        <v>6.270647687453023E-05</v>
      </c>
      <c r="R152" s="228">
        <v>1.943749465452551E-05</v>
      </c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</row>
    <row r="153" spans="1:32" ht="12">
      <c r="A153">
        <v>22</v>
      </c>
      <c r="B153" s="228">
        <v>0.01086250675348639</v>
      </c>
      <c r="C153" s="228">
        <v>0.002521964585726262</v>
      </c>
      <c r="D153" s="228">
        <v>0.0009768314564757965</v>
      </c>
      <c r="E153" s="228">
        <v>0.0003875338910835462</v>
      </c>
      <c r="F153" s="228">
        <v>0.0003168503069159676</v>
      </c>
      <c r="G153" s="228">
        <v>0.0001961653061277505</v>
      </c>
      <c r="H153" s="228">
        <v>0.00014585929480140424</v>
      </c>
      <c r="I153" s="228">
        <v>0.00013563979087487962</v>
      </c>
      <c r="J153" s="228">
        <v>9.505189177396433E-05</v>
      </c>
      <c r="K153" s="228">
        <v>0.00011812127653306865</v>
      </c>
      <c r="L153" s="228">
        <v>0.0001160250168271346</v>
      </c>
      <c r="M153" s="228">
        <v>8.503425348029971E-05</v>
      </c>
      <c r="N153" s="228">
        <v>5.514823316934526E-05</v>
      </c>
      <c r="O153" s="228">
        <v>5.678200294234739E-05</v>
      </c>
      <c r="P153" s="228">
        <v>5.580081903118208E-05</v>
      </c>
      <c r="Q153" s="228">
        <v>5.190371796677748E-05</v>
      </c>
      <c r="R153" s="228">
        <v>1.605008075456802E-05</v>
      </c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</row>
    <row r="154" spans="1:32" ht="12">
      <c r="A154">
        <v>23</v>
      </c>
      <c r="B154" s="228">
        <v>0.010388588697296324</v>
      </c>
      <c r="C154" s="228">
        <v>0.0022081409820775906</v>
      </c>
      <c r="D154" s="228">
        <v>0.0008336015337463661</v>
      </c>
      <c r="E154" s="228">
        <v>0.00032550403951651604</v>
      </c>
      <c r="F154" s="228">
        <v>0.0002654587523399969</v>
      </c>
      <c r="G154" s="228">
        <v>0.00016353533916197343</v>
      </c>
      <c r="H154" s="228">
        <v>0.0001213075313430078</v>
      </c>
      <c r="I154" s="228">
        <v>0.00011275020013358779</v>
      </c>
      <c r="J154" s="228">
        <v>7.88408407481271E-05</v>
      </c>
      <c r="K154" s="228">
        <v>9.809876666076583E-05</v>
      </c>
      <c r="L154" s="228">
        <v>9.634712530825667E-05</v>
      </c>
      <c r="M154" s="228">
        <v>7.049168815730516E-05</v>
      </c>
      <c r="N154" s="228">
        <v>4.5635149035763215E-05</v>
      </c>
      <c r="O154" s="228">
        <v>4.699187105591922E-05</v>
      </c>
      <c r="P154" s="228">
        <v>4.617704186079614E-05</v>
      </c>
      <c r="Q154" s="228">
        <v>4.294157777417372E-05</v>
      </c>
      <c r="R154" s="228">
        <v>1.3246970681033814E-05</v>
      </c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</row>
    <row r="155" spans="1:32" ht="12">
      <c r="A155">
        <v>24</v>
      </c>
      <c r="B155" s="228">
        <v>0.009944563436813698</v>
      </c>
      <c r="C155" s="228">
        <v>0.0019313426206815862</v>
      </c>
      <c r="D155" s="228">
        <v>0.0007106005530868434</v>
      </c>
      <c r="E155" s="228">
        <v>0.00027311561334957967</v>
      </c>
      <c r="F155" s="228">
        <v>0.0002221710078012655</v>
      </c>
      <c r="G155" s="228">
        <v>0.00013619378895536727</v>
      </c>
      <c r="H155" s="228">
        <v>0.00010078652091402634</v>
      </c>
      <c r="I155" s="228">
        <v>9.362883828329055E-05</v>
      </c>
      <c r="J155" s="228">
        <v>6.532937318337426E-05</v>
      </c>
      <c r="K155" s="228">
        <v>8.138849019422061E-05</v>
      </c>
      <c r="L155" s="228">
        <v>7.992638126759125E-05</v>
      </c>
      <c r="M155" s="228">
        <v>5.837809864305287E-05</v>
      </c>
      <c r="N155" s="228">
        <v>3.7725887509716816E-05</v>
      </c>
      <c r="O155" s="228">
        <v>3.8851398084317156E-05</v>
      </c>
      <c r="P155" s="228">
        <v>3.8175406485064385E-05</v>
      </c>
      <c r="Q155" s="228">
        <v>3.549197162466619E-05</v>
      </c>
      <c r="R155" s="228">
        <v>1.0922808224560145E-05</v>
      </c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</row>
    <row r="156" spans="1:32" ht="12">
      <c r="A156">
        <v>25</v>
      </c>
      <c r="B156" s="228">
        <v>0.009527633151842024</v>
      </c>
      <c r="C156" s="228">
        <v>0.001686877377959595</v>
      </c>
      <c r="D156" s="228">
        <v>0.0006048368818361041</v>
      </c>
      <c r="E156" s="228">
        <v>0.00022881190509222807</v>
      </c>
      <c r="F156" s="228">
        <v>0.0001856609321120161</v>
      </c>
      <c r="G156" s="228">
        <v>0.00011325269453154552</v>
      </c>
      <c r="H156" s="228">
        <v>8.361120962065011E-05</v>
      </c>
      <c r="I156" s="228">
        <v>7.763360295407467E-05</v>
      </c>
      <c r="J156" s="228">
        <v>5.405246368674912E-05</v>
      </c>
      <c r="K156" s="228">
        <v>6.742345848282573E-05</v>
      </c>
      <c r="L156" s="228">
        <v>6.620491444708863E-05</v>
      </c>
      <c r="M156" s="228">
        <v>4.827388980055829E-05</v>
      </c>
      <c r="N156" s="228">
        <v>3.114093378896864E-05</v>
      </c>
      <c r="O156" s="228">
        <v>3.207322486689174E-05</v>
      </c>
      <c r="P156" s="228">
        <v>3.1513262072548546E-05</v>
      </c>
      <c r="Q156" s="228">
        <v>2.9291030388140254E-05</v>
      </c>
      <c r="R156" s="228">
        <v>8.993054183652282E-06</v>
      </c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</row>
    <row r="157" spans="1:32" ht="12">
      <c r="A157">
        <v>26</v>
      </c>
      <c r="B157" s="228">
        <v>0.009135360995518586</v>
      </c>
      <c r="C157" s="228">
        <v>0.0014707607473766716</v>
      </c>
      <c r="D157" s="228">
        <v>0.0005138189299950058</v>
      </c>
      <c r="E157" s="228">
        <v>0.00019131431153056978</v>
      </c>
      <c r="F157" s="228">
        <v>0.00015484181931483434</v>
      </c>
      <c r="G157" s="228">
        <v>9.398774148335529E-05</v>
      </c>
      <c r="H157" s="228">
        <v>6.92240390586778E-05</v>
      </c>
      <c r="I157" s="228">
        <v>6.424214572747959E-05</v>
      </c>
      <c r="J157" s="228">
        <v>4.4632585384082566E-05</v>
      </c>
      <c r="K157" s="228">
        <v>5.574282185152633E-05</v>
      </c>
      <c r="L157" s="228">
        <v>5.4729334081544815E-05</v>
      </c>
      <c r="M157" s="228">
        <v>3.983859955804783E-05</v>
      </c>
      <c r="N157" s="228">
        <v>2.5653871688098374E-05</v>
      </c>
      <c r="O157" s="228">
        <v>2.6424558548438224E-05</v>
      </c>
      <c r="P157" s="228">
        <v>2.596164330494192E-05</v>
      </c>
      <c r="Q157" s="228">
        <v>2.4125052695301336E-05</v>
      </c>
      <c r="R157" s="228">
        <v>7.3893983733895495E-06</v>
      </c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</row>
    <row r="158" spans="1:32" ht="12">
      <c r="A158">
        <v>27</v>
      </c>
      <c r="B158" s="228">
        <v>0.008765612265087777</v>
      </c>
      <c r="C158" s="228">
        <v>0.0012795892566879233</v>
      </c>
      <c r="D158" s="228">
        <v>0.0004354589418252323</v>
      </c>
      <c r="E158" s="228">
        <v>0.00015956612819734343</v>
      </c>
      <c r="F158" s="228">
        <v>0.00012881761926575614</v>
      </c>
      <c r="G158" s="228">
        <v>7.780439637581118E-05</v>
      </c>
      <c r="H158" s="228">
        <v>5.716836211356096E-05</v>
      </c>
      <c r="I158" s="228">
        <v>5.30268614447972E-05</v>
      </c>
      <c r="J158" s="228">
        <v>3.676131024447261E-05</v>
      </c>
      <c r="K158" s="228">
        <v>4.596963854678772E-05</v>
      </c>
      <c r="L158" s="228">
        <v>4.5128837725151434E-05</v>
      </c>
      <c r="M158" s="228">
        <v>3.2794228461750763E-05</v>
      </c>
      <c r="N158" s="228">
        <v>2.1080134291729817E-05</v>
      </c>
      <c r="O158" s="228">
        <v>2.1715616007672797E-05</v>
      </c>
      <c r="P158" s="228">
        <v>2.133389815455021E-05</v>
      </c>
      <c r="Q158" s="228">
        <v>1.9819869677067423E-05</v>
      </c>
      <c r="R158" s="228">
        <v>6.056293034163784E-06</v>
      </c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</row>
    <row r="159" spans="1:32" ht="12">
      <c r="A159">
        <v>28</v>
      </c>
      <c r="B159" s="228">
        <v>0.008416506981034673</v>
      </c>
      <c r="C159" s="228">
        <v>0.0011104401097248745</v>
      </c>
      <c r="D159" s="228">
        <v>0.0003679977968703233</v>
      </c>
      <c r="E159" s="228">
        <v>0.00013268909641040225</v>
      </c>
      <c r="F159" s="228">
        <v>0.00010684529606243676</v>
      </c>
      <c r="G159" s="228">
        <v>6.421187045200225E-05</v>
      </c>
      <c r="H159" s="228">
        <v>4.706804178547587E-05</v>
      </c>
      <c r="I159" s="228">
        <v>4.3635702139877034E-05</v>
      </c>
      <c r="J159" s="228">
        <v>3.0185217958720865E-05</v>
      </c>
      <c r="K159" s="228">
        <v>3.7793832890798264E-05</v>
      </c>
      <c r="L159" s="228">
        <v>3.70984313894573E-05</v>
      </c>
      <c r="M159" s="228">
        <v>2.691247847944023E-05</v>
      </c>
      <c r="N159" s="228">
        <v>1.7268404593156976E-05</v>
      </c>
      <c r="O159" s="228">
        <v>1.7790788940435063E-05</v>
      </c>
      <c r="P159" s="228">
        <v>1.7476994316011803E-05</v>
      </c>
      <c r="Q159" s="228">
        <v>1.6232716325184407E-05</v>
      </c>
      <c r="R159" s="228">
        <v>4.948308270618832E-06</v>
      </c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</row>
    <row r="160" spans="1:32" ht="12">
      <c r="A160">
        <v>29</v>
      </c>
      <c r="B160" s="228">
        <v>0.008086381338627721</v>
      </c>
      <c r="C160" s="228">
        <v>0.0009607905758923193</v>
      </c>
      <c r="D160" s="228">
        <v>0.000309945617610719</v>
      </c>
      <c r="E160" s="228">
        <v>0.00010994947312166722</v>
      </c>
      <c r="F160" s="228">
        <v>8.830549131493396E-05</v>
      </c>
      <c r="G160" s="228">
        <v>5.280290358194001E-05</v>
      </c>
      <c r="H160" s="228">
        <v>3.861163944519332E-05</v>
      </c>
      <c r="I160" s="228">
        <v>3.577731293510191E-05</v>
      </c>
      <c r="J160" s="228">
        <v>2.469499729489128E-05</v>
      </c>
      <c r="K160" s="228">
        <v>3.095900162728577E-05</v>
      </c>
      <c r="L160" s="228">
        <v>3.0385939830164056E-05</v>
      </c>
      <c r="M160" s="228">
        <v>2.2004887319070638E-05</v>
      </c>
      <c r="N160" s="228">
        <v>1.4093976574608468E-05</v>
      </c>
      <c r="O160" s="228">
        <v>1.4521822543718044E-05</v>
      </c>
      <c r="P160" s="228">
        <v>1.426480734329229E-05</v>
      </c>
      <c r="Q160" s="228">
        <v>1.3245956978765608E-05</v>
      </c>
      <c r="R160" s="228">
        <v>4.028094541363243E-06</v>
      </c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</row>
    <row r="161" spans="1:32" ht="12">
      <c r="A161">
        <v>30</v>
      </c>
      <c r="B161" s="228">
        <v>0.007773756126223041</v>
      </c>
      <c r="C161" s="228">
        <v>0.0008284530428368858</v>
      </c>
      <c r="D161" s="228">
        <v>0.00026003455431208617</v>
      </c>
      <c r="E161" s="228">
        <v>9.073133663426476E-05</v>
      </c>
      <c r="F161" s="228">
        <v>7.267948454544309E-05</v>
      </c>
      <c r="G161" s="228">
        <v>4.3237943488598114E-05</v>
      </c>
      <c r="H161" s="228">
        <v>3.154006217070448E-05</v>
      </c>
      <c r="I161" s="228">
        <v>2.9209424064871317E-05</v>
      </c>
      <c r="J161" s="228">
        <v>2.011694841918363E-05</v>
      </c>
      <c r="K161" s="228">
        <v>2.525211732121861E-05</v>
      </c>
      <c r="L161" s="228">
        <v>2.4781869933775974E-05</v>
      </c>
      <c r="M161" s="228">
        <v>1.791513937576207E-05</v>
      </c>
      <c r="N161" s="228">
        <v>1.1453587868909248E-05</v>
      </c>
      <c r="O161" s="228">
        <v>1.1802505808687806E-05</v>
      </c>
      <c r="P161" s="228">
        <v>1.1592896378296203E-05</v>
      </c>
      <c r="Q161" s="228">
        <v>1.0762202358723915E-05</v>
      </c>
      <c r="R161" s="228">
        <v>3.264799867937313E-06</v>
      </c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</row>
    <row r="162" spans="1:32" ht="12">
      <c r="A162">
        <v>31</v>
      </c>
      <c r="B162" s="228">
        <v>0.00747731066290953</v>
      </c>
      <c r="C162" s="228">
        <v>0.0007115219827324831</v>
      </c>
      <c r="D162" s="228">
        <v>0.0002171808788932371</v>
      </c>
      <c r="E162" s="228">
        <v>7.451539336823672E-05</v>
      </c>
      <c r="F162" s="228">
        <v>5.953093515263496E-05</v>
      </c>
      <c r="G162" s="228">
        <v>3.5232653870349024E-05</v>
      </c>
      <c r="H162" s="228">
        <v>2.5636826481336172E-05</v>
      </c>
      <c r="I162" s="228">
        <v>2.3729705071644155E-05</v>
      </c>
      <c r="J162" s="228">
        <v>1.630629848976621E-05</v>
      </c>
      <c r="K162" s="228">
        <v>2.0495421278161345E-05</v>
      </c>
      <c r="L162" s="228">
        <v>2.011143026704589E-05</v>
      </c>
      <c r="M162" s="228">
        <v>1.451301998080361E-05</v>
      </c>
      <c r="N162" s="228">
        <v>9.261362251462942E-06</v>
      </c>
      <c r="O162" s="228">
        <v>9.54450190137568E-06</v>
      </c>
      <c r="P162" s="228">
        <v>9.374401811692782E-06</v>
      </c>
      <c r="Q162" s="228">
        <v>8.700475944967141E-06</v>
      </c>
      <c r="R162" s="228">
        <v>2.632829439438588E-06</v>
      </c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</row>
    <row r="163" spans="1:32" ht="12">
      <c r="A163">
        <v>32</v>
      </c>
      <c r="B163" s="228">
        <v>0.007195861145137812</v>
      </c>
      <c r="C163" s="228">
        <v>0.0006083308193559568</v>
      </c>
      <c r="D163" s="228">
        <v>0.00018045447638889508</v>
      </c>
      <c r="E163" s="228">
        <v>6.0862077111891214E-05</v>
      </c>
      <c r="F163" s="228">
        <v>4.849134574905495E-05</v>
      </c>
      <c r="G163" s="228">
        <v>2.8548000645462113E-05</v>
      </c>
      <c r="H163" s="228">
        <v>2.072034375283623E-05</v>
      </c>
      <c r="I163" s="228">
        <v>1.9168520584347145E-05</v>
      </c>
      <c r="J163" s="228">
        <v>1.3141914826120148E-05</v>
      </c>
      <c r="K163" s="228">
        <v>1.6540006018637382E-05</v>
      </c>
      <c r="L163" s="228">
        <v>1.6228214267151315E-05</v>
      </c>
      <c r="M163" s="228">
        <v>1.168963555102499E-05</v>
      </c>
      <c r="N163" s="228">
        <v>7.445605664093109E-06</v>
      </c>
      <c r="O163" s="228">
        <v>7.674055427290976E-06</v>
      </c>
      <c r="P163" s="228">
        <v>7.5368058150913364E-06</v>
      </c>
      <c r="Q163" s="228">
        <v>6.993187215404732E-06</v>
      </c>
      <c r="R163" s="228">
        <v>2.1108679163871958E-06</v>
      </c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</row>
    <row r="164" spans="1:32" ht="12">
      <c r="A164">
        <v>33</v>
      </c>
      <c r="B164" s="228">
        <v>0.006928342542634276</v>
      </c>
      <c r="C164" s="228">
        <v>0.000517416042149826</v>
      </c>
      <c r="D164" s="228">
        <v>0.00014905395532315076</v>
      </c>
      <c r="E164" s="228">
        <v>4.939792175530384E-05</v>
      </c>
      <c r="F164" s="228">
        <v>3.9248363178380863E-05</v>
      </c>
      <c r="G164" s="228">
        <v>2.2982302891476404E-05</v>
      </c>
      <c r="H164" s="228">
        <v>1.6637745545367457E-05</v>
      </c>
      <c r="I164" s="228">
        <v>1.538313436054966E-05</v>
      </c>
      <c r="J164" s="228">
        <v>1.0522081905013959E-05</v>
      </c>
      <c r="K164" s="228">
        <v>1.3260684252080196E-05</v>
      </c>
      <c r="L164" s="228">
        <v>1.3009150163971356E-05</v>
      </c>
      <c r="M164" s="228">
        <v>9.353597183734799E-06</v>
      </c>
      <c r="N164" s="228">
        <v>5.946251498878453E-06</v>
      </c>
      <c r="O164" s="228">
        <v>6.129366740243867E-06</v>
      </c>
      <c r="P164" s="228">
        <v>6.019349245761655E-06</v>
      </c>
      <c r="Q164" s="228">
        <v>5.583718605470528E-06</v>
      </c>
      <c r="R164" s="228">
        <v>1.6811013927390128E-06</v>
      </c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</row>
    <row r="165" spans="1:32" ht="12">
      <c r="A165">
        <v>34</v>
      </c>
      <c r="B165" s="228">
        <v>0.006673793372207841</v>
      </c>
      <c r="C165" s="228">
        <v>0.00043748762691576373</v>
      </c>
      <c r="D165" s="228">
        <v>0.00012228635401046557</v>
      </c>
      <c r="E165" s="228">
        <v>3.980455063507408E-05</v>
      </c>
      <c r="F165" s="228">
        <v>3.153634070023791E-05</v>
      </c>
      <c r="G165" s="228">
        <v>1.836484027500782E-05</v>
      </c>
      <c r="H165" s="228">
        <v>1.325992565446683E-05</v>
      </c>
      <c r="I165" s="228">
        <v>1.2253056991634637E-05</v>
      </c>
      <c r="J165" s="228">
        <v>8.361116475048251E-06</v>
      </c>
      <c r="K165" s="228">
        <v>1.0551872767434115E-05</v>
      </c>
      <c r="L165" s="228">
        <v>1.0350450104229034E-05</v>
      </c>
      <c r="M165" s="228">
        <v>7.427962827898259E-06</v>
      </c>
      <c r="N165" s="228">
        <v>4.7128161211399615E-06</v>
      </c>
      <c r="O165" s="228">
        <v>4.858490522182167E-06</v>
      </c>
      <c r="P165" s="228">
        <v>4.77096440199685E-06</v>
      </c>
      <c r="Q165" s="228">
        <v>4.424494674866459E-06</v>
      </c>
      <c r="R165" s="228">
        <v>1.3285958452422094E-06</v>
      </c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</row>
    <row r="166" spans="1:32" ht="12">
      <c r="A166">
        <v>35</v>
      </c>
      <c r="B166" s="228">
        <v>0.006431342820870291</v>
      </c>
      <c r="C166" s="228">
        <v>0.0003674043699311465</v>
      </c>
      <c r="D166" s="228">
        <v>9.955045299839954E-05</v>
      </c>
      <c r="E166" s="228">
        <v>3.180971224969884E-05</v>
      </c>
      <c r="F166" s="228">
        <v>2.512866701351962E-05</v>
      </c>
      <c r="G166" s="228">
        <v>1.4550674352263503E-05</v>
      </c>
      <c r="H166" s="228">
        <v>1.047753008747953E-05</v>
      </c>
      <c r="I166" s="228">
        <v>9.67628441105531E-06</v>
      </c>
      <c r="J166" s="228">
        <v>6.58663484249251E-06</v>
      </c>
      <c r="K166" s="228">
        <v>8.324266523208153E-06</v>
      </c>
      <c r="L166" s="228">
        <v>8.164337200522569E-06</v>
      </c>
      <c r="M166" s="228">
        <v>5.847769575280124E-06</v>
      </c>
      <c r="N166" s="228">
        <v>3.702750984835867E-06</v>
      </c>
      <c r="O166" s="228">
        <v>3.817641882021139E-06</v>
      </c>
      <c r="P166" s="228">
        <v>3.748608740418496E-06</v>
      </c>
      <c r="Q166" s="228">
        <v>3.4754260413734243E-06</v>
      </c>
      <c r="R166" s="228">
        <v>1.0407970588955992E-06</v>
      </c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</row>
    <row r="167" spans="1:32" ht="12">
      <c r="A167">
        <v>36</v>
      </c>
      <c r="B167" s="228">
        <v>0.00620019979896797</v>
      </c>
      <c r="C167" s="228">
        <v>0.0003061531205677743</v>
      </c>
      <c r="D167" s="228">
        <v>8.03229574137327E-05</v>
      </c>
      <c r="E167" s="228">
        <v>2.517993547852675E-05</v>
      </c>
      <c r="F167" s="228">
        <v>1.983149192424446E-05</v>
      </c>
      <c r="G167" s="228">
        <v>1.141642706075196E-05</v>
      </c>
      <c r="H167" s="228">
        <v>8.197693591441147E-06</v>
      </c>
      <c r="I167" s="228">
        <v>7.566237774410266E-06</v>
      </c>
      <c r="J167" s="228">
        <v>5.137333041623329E-06</v>
      </c>
      <c r="K167" s="228">
        <v>6.502134595559912E-06</v>
      </c>
      <c r="L167" s="228">
        <v>6.376384741953042E-06</v>
      </c>
      <c r="M167" s="228">
        <v>4.558029892424644E-06</v>
      </c>
      <c r="N167" s="228">
        <v>2.8801062307329424E-06</v>
      </c>
      <c r="O167" s="228">
        <v>2.9698225372723717E-06</v>
      </c>
      <c r="P167" s="228">
        <v>2.9159135150883865E-06</v>
      </c>
      <c r="Q167" s="228">
        <v>2.7026476221339463E-06</v>
      </c>
      <c r="R167" s="228">
        <v>8.071258181800746E-07</v>
      </c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</row>
    <row r="168" spans="1:32" ht="12">
      <c r="A168">
        <v>37</v>
      </c>
      <c r="B168" s="228">
        <v>0.005979643588337633</v>
      </c>
      <c r="C168" s="228">
        <v>0.0002528313175395347</v>
      </c>
      <c r="D168" s="228">
        <v>6.414702899040088E-05</v>
      </c>
      <c r="E168" s="228">
        <v>1.9714491299782054E-05</v>
      </c>
      <c r="F168" s="228">
        <v>1.547857627503358E-05</v>
      </c>
      <c r="G168" s="228">
        <v>8.856826532479669E-06</v>
      </c>
      <c r="H168" s="228">
        <v>6.341373474778796E-06</v>
      </c>
      <c r="I168" s="228">
        <v>5.849264251051012E-06</v>
      </c>
      <c r="J168" s="228">
        <v>3.961176457684947E-06</v>
      </c>
      <c r="K168" s="228">
        <v>5.021113080559442E-06</v>
      </c>
      <c r="L168" s="228">
        <v>4.92334456595621E-06</v>
      </c>
      <c r="M168" s="228">
        <v>3.512098062453541E-06</v>
      </c>
      <c r="N168" s="228">
        <v>2.2144424814228767E-06</v>
      </c>
      <c r="O168" s="228">
        <v>2.283702065977709E-06</v>
      </c>
      <c r="P168" s="228">
        <v>2.2420833619348116E-06</v>
      </c>
      <c r="Q168" s="228">
        <v>2.0774913479327502E-06</v>
      </c>
      <c r="R168" s="228">
        <v>6.186488512983802E-07</v>
      </c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</row>
    <row r="169" spans="1:32" ht="12">
      <c r="A169">
        <v>38</v>
      </c>
      <c r="B169" s="228">
        <v>0.005769015816065616</v>
      </c>
      <c r="C169" s="228">
        <v>0.00020663216319316273</v>
      </c>
      <c r="D169" s="228">
        <v>5.0622702853663167E-05</v>
      </c>
      <c r="E169" s="228">
        <v>1.5240398304143533E-05</v>
      </c>
      <c r="F169" s="228">
        <v>1.1927039215674097E-05</v>
      </c>
      <c r="G169" s="228">
        <v>6.781864090477364E-06</v>
      </c>
      <c r="H169" s="228">
        <v>4.841158671937476E-06</v>
      </c>
      <c r="I169" s="228">
        <v>4.462584004415364E-06</v>
      </c>
      <c r="J169" s="228">
        <v>3.0139148237532403E-06</v>
      </c>
      <c r="K169" s="228">
        <v>3.826393140582897E-06</v>
      </c>
      <c r="L169" s="228">
        <v>3.7513643573699734E-06</v>
      </c>
      <c r="M169" s="228">
        <v>2.670330735373489E-06</v>
      </c>
      <c r="N169" s="228">
        <v>1.679939639444854E-06</v>
      </c>
      <c r="O169" s="228">
        <v>1.7327016277529376E-06</v>
      </c>
      <c r="P169" s="228">
        <v>1.7009950718959947E-06</v>
      </c>
      <c r="Q169" s="228">
        <v>1.575644968505917E-06</v>
      </c>
      <c r="R169" s="228">
        <v>4.6780982294939375E-07</v>
      </c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</row>
    <row r="170" spans="1:32" ht="12">
      <c r="A170">
        <v>39</v>
      </c>
      <c r="B170" s="228">
        <v>0.005567713535793425</v>
      </c>
      <c r="C170" s="228">
        <v>0.00016683196980958565</v>
      </c>
      <c r="D170" s="228">
        <v>3.939884650820802E-05</v>
      </c>
      <c r="E170" s="228">
        <v>1.1608275012750506E-05</v>
      </c>
      <c r="F170" s="228">
        <v>9.053832342758362E-06</v>
      </c>
      <c r="G170" s="228">
        <v>5.114444788841945E-06</v>
      </c>
      <c r="H170" s="228">
        <v>3.639461991699563E-06</v>
      </c>
      <c r="I170" s="228">
        <v>3.3525968105633023E-06</v>
      </c>
      <c r="J170" s="228">
        <v>2.2578591079462608E-06</v>
      </c>
      <c r="K170" s="228">
        <v>2.871227358391734E-06</v>
      </c>
      <c r="L170" s="228">
        <v>2.8145182245605227E-06</v>
      </c>
      <c r="M170" s="228">
        <v>1.9989841156608305E-06</v>
      </c>
      <c r="N170" s="228">
        <v>1.2546640063054686E-06</v>
      </c>
      <c r="O170" s="228">
        <v>1.2942404093862265E-06</v>
      </c>
      <c r="P170" s="228">
        <v>1.2704564457184519E-06</v>
      </c>
      <c r="Q170" s="228">
        <v>1.1764603891996021E-06</v>
      </c>
      <c r="R170" s="228">
        <v>3.4820850173738997E-07</v>
      </c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</row>
    <row r="171" spans="1:32" ht="12">
      <c r="A171">
        <v>40</v>
      </c>
      <c r="B171" s="228">
        <v>0.005375183239031356</v>
      </c>
      <c r="C171" s="228">
        <v>0.000132779299465501</v>
      </c>
      <c r="D171" s="228">
        <v>3.016638121453679E-05</v>
      </c>
      <c r="E171" s="228">
        <v>8.688880212198261E-06</v>
      </c>
      <c r="F171" s="228">
        <v>6.752803606204813E-06</v>
      </c>
      <c r="G171" s="228">
        <v>3.788437298711606E-06</v>
      </c>
      <c r="H171" s="228">
        <v>2.6870219893069443E-06</v>
      </c>
      <c r="I171" s="228">
        <v>2.4734791879734455E-06</v>
      </c>
      <c r="J171" s="228">
        <v>1.6608696832468257E-06</v>
      </c>
      <c r="K171" s="228">
        <v>2.115693079336979E-06</v>
      </c>
      <c r="L171" s="228">
        <v>2.0735901856246616E-06</v>
      </c>
      <c r="M171" s="228">
        <v>1.4693019949453052E-06</v>
      </c>
      <c r="N171" s="228">
        <v>9.199629488426948E-07</v>
      </c>
      <c r="O171" s="228">
        <v>9.491131735033275E-07</v>
      </c>
      <c r="P171" s="228">
        <v>9.31594117768827E-07</v>
      </c>
      <c r="Q171" s="228">
        <v>8.623824591257291E-07</v>
      </c>
      <c r="R171" s="228">
        <v>2.5441867713314965E-07</v>
      </c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</row>
    <row r="172" spans="1:32" ht="12">
      <c r="A172">
        <v>41</v>
      </c>
      <c r="B172" s="228">
        <v>0.005190915651115679</v>
      </c>
      <c r="C172" s="228">
        <v>0.0001038856194278504</v>
      </c>
      <c r="D172" s="228">
        <v>2.2652552498495E-05</v>
      </c>
      <c r="E172" s="228">
        <v>6.370219073730848E-06</v>
      </c>
      <c r="F172" s="228">
        <v>4.932245344513334E-06</v>
      </c>
      <c r="G172" s="228">
        <v>2.7470504624099788E-06</v>
      </c>
      <c r="H172" s="228">
        <v>1.9416576825890017E-06</v>
      </c>
      <c r="I172" s="228">
        <v>1.7860186763713002E-06</v>
      </c>
      <c r="J172" s="228">
        <v>1.1955167031951665E-06</v>
      </c>
      <c r="K172" s="228">
        <v>1.525665400488006E-06</v>
      </c>
      <c r="L172" s="228">
        <v>1.495063958250877E-06</v>
      </c>
      <c r="M172" s="228">
        <v>1.0567592695151525E-06</v>
      </c>
      <c r="N172" s="228">
        <v>6.599633469829703E-07</v>
      </c>
      <c r="O172" s="228">
        <v>6.809744896289006E-07</v>
      </c>
      <c r="P172" s="228">
        <v>6.683463210851185E-07</v>
      </c>
      <c r="Q172" s="228">
        <v>6.18475752662723E-07</v>
      </c>
      <c r="R172" s="228">
        <v>1.818375466717193E-07</v>
      </c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</row>
    <row r="173" spans="1:32" ht="12">
      <c r="A173">
        <v>42</v>
      </c>
      <c r="B173" s="228">
        <v>0.005014441192151986</v>
      </c>
      <c r="C173" s="228">
        <v>7.961712863556793E-05</v>
      </c>
      <c r="D173" s="228">
        <v>1.6616048314002787E-05</v>
      </c>
      <c r="E173" s="228">
        <v>4.555108388621225E-06</v>
      </c>
      <c r="F173" s="228">
        <v>3.5128350947415614E-06</v>
      </c>
      <c r="G173" s="228">
        <v>1.9414746396869263E-06</v>
      </c>
      <c r="H173" s="228">
        <v>1.367228092453663E-06</v>
      </c>
      <c r="I173" s="228">
        <v>1.2566401972275448E-06</v>
      </c>
      <c r="J173" s="228">
        <v>8.383798636057362E-07</v>
      </c>
      <c r="K173" s="228">
        <v>1.0719599192962358E-06</v>
      </c>
      <c r="L173" s="228">
        <v>1.050279796176001E-06</v>
      </c>
      <c r="M173" s="228">
        <v>7.404312856338745E-07</v>
      </c>
      <c r="N173" s="228">
        <v>4.6115397464930474E-07</v>
      </c>
      <c r="O173" s="228">
        <v>4.759092478000182E-07</v>
      </c>
      <c r="P173" s="228">
        <v>4.6704052487119575E-07</v>
      </c>
      <c r="Q173" s="228">
        <v>4.320305970799732E-07</v>
      </c>
      <c r="R173" s="228">
        <v>1.2656052919088618E-07</v>
      </c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</row>
    <row r="174" spans="1:32" ht="12">
      <c r="A174">
        <v>43</v>
      </c>
      <c r="B174" s="228">
        <v>0.004845326003948752</v>
      </c>
      <c r="C174" s="228">
        <v>5.94875602026056E-05</v>
      </c>
      <c r="D174" s="228">
        <v>1.1842828806263826E-05</v>
      </c>
      <c r="E174" s="228">
        <v>3.1591242015471146E-06</v>
      </c>
      <c r="F174" s="228">
        <v>2.425902984526406E-06</v>
      </c>
      <c r="G174" s="228">
        <v>1.329742444014682E-06</v>
      </c>
      <c r="H174" s="228">
        <v>9.327611877110151E-07</v>
      </c>
      <c r="I174" s="228">
        <v>8.565912180844512E-07</v>
      </c>
      <c r="J174" s="228">
        <v>5.694632130570799E-07</v>
      </c>
      <c r="K174" s="228">
        <v>7.296157349370156E-07</v>
      </c>
      <c r="L174" s="228">
        <v>7.147293253069049E-07</v>
      </c>
      <c r="M174" s="228">
        <v>5.024669976996811E-07</v>
      </c>
      <c r="N174" s="228">
        <v>3.1203703375318817E-07</v>
      </c>
      <c r="O174" s="228">
        <v>3.2207426652620544E-07</v>
      </c>
      <c r="P174" s="228">
        <v>3.1604100115832453E-07</v>
      </c>
      <c r="Q174" s="228">
        <v>2.922343813240412E-07</v>
      </c>
      <c r="R174" s="228">
        <v>8.527698460764156E-08</v>
      </c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</row>
    <row r="175" spans="1:32" ht="12">
      <c r="A175">
        <v>44</v>
      </c>
      <c r="B175" s="228">
        <v>0.0046831684606445136</v>
      </c>
      <c r="C175" s="228">
        <v>4.305178200543192E-05</v>
      </c>
      <c r="D175" s="228">
        <v>8.142549938218806E-06</v>
      </c>
      <c r="E175" s="228">
        <v>2.1088675352074675E-06</v>
      </c>
      <c r="F175" s="228">
        <v>1.611970437951181E-06</v>
      </c>
      <c r="G175" s="228">
        <v>8.757712212088547E-07</v>
      </c>
      <c r="H175" s="228">
        <v>6.11722953136756E-07</v>
      </c>
      <c r="I175" s="228">
        <v>5.612582280771847E-07</v>
      </c>
      <c r="J175" s="228">
        <v>3.7170495831142353E-07</v>
      </c>
      <c r="K175" s="228">
        <v>4.772943521922395E-07</v>
      </c>
      <c r="L175" s="228">
        <v>4.674644121436096E-07</v>
      </c>
      <c r="M175" s="228">
        <v>3.276478110714158E-07</v>
      </c>
      <c r="N175" s="228">
        <v>2.0283669569684973E-07</v>
      </c>
      <c r="O175" s="228">
        <v>2.093985126919118E-07</v>
      </c>
      <c r="P175" s="228">
        <v>2.0545404037569262E-07</v>
      </c>
      <c r="Q175" s="228">
        <v>1.898966728527777E-07</v>
      </c>
      <c r="R175" s="228">
        <v>5.518313702434702E-08</v>
      </c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</row>
    <row r="176" spans="1:32" ht="12">
      <c r="A176">
        <v>45</v>
      </c>
      <c r="B176" s="228">
        <v>0.004527596094300969</v>
      </c>
      <c r="C176" s="228">
        <v>2.9899946084544365E-05</v>
      </c>
      <c r="D176" s="228">
        <v>5.345470169146854E-06</v>
      </c>
      <c r="E176" s="228">
        <v>1.3404932695877995E-06</v>
      </c>
      <c r="F176" s="228">
        <v>1.0195134038436067E-06</v>
      </c>
      <c r="G176" s="228">
        <v>5.485558486421584E-07</v>
      </c>
      <c r="H176" s="228">
        <v>3.814022785629916E-07</v>
      </c>
      <c r="I176" s="228">
        <v>3.4959173229639714E-07</v>
      </c>
      <c r="J176" s="228">
        <v>2.3056571218354668E-07</v>
      </c>
      <c r="K176" s="228">
        <v>2.967743391666375E-07</v>
      </c>
      <c r="L176" s="228">
        <v>2.906002370255004E-07</v>
      </c>
      <c r="M176" s="228">
        <v>2.0301716260153633E-07</v>
      </c>
      <c r="N176" s="228">
        <v>1.2525466812682887E-07</v>
      </c>
      <c r="O176" s="228">
        <v>1.293316725153787E-07</v>
      </c>
      <c r="P176" s="228">
        <v>1.268807221718177E-07</v>
      </c>
      <c r="Q176" s="228">
        <v>1.1721871621134744E-07</v>
      </c>
      <c r="R176" s="228">
        <v>3.390917029292591E-08</v>
      </c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</row>
    <row r="177" spans="1:32" ht="12">
      <c r="A177">
        <v>46</v>
      </c>
      <c r="B177" s="228">
        <v>0.0043782628778156205</v>
      </c>
      <c r="C177" s="228">
        <v>1.965198734100797E-05</v>
      </c>
      <c r="D177" s="228">
        <v>3.299757653421373E-06</v>
      </c>
      <c r="E177" s="228">
        <v>7.984609424604037E-07</v>
      </c>
      <c r="F177" s="228">
        <v>6.039148509654563E-07</v>
      </c>
      <c r="G177" s="228">
        <v>3.214879916486244E-07</v>
      </c>
      <c r="H177" s="228">
        <v>2.2239314272057314E-07</v>
      </c>
      <c r="I177" s="228">
        <v>2.036223758230659E-07</v>
      </c>
      <c r="J177" s="228">
        <v>1.3368251380333695E-07</v>
      </c>
      <c r="K177" s="228">
        <v>1.7252634513088607E-07</v>
      </c>
      <c r="L177" s="228">
        <v>1.688974213507765E-07</v>
      </c>
      <c r="M177" s="228">
        <v>1.175693881914563E-07</v>
      </c>
      <c r="N177" s="228">
        <v>7.226512008551174E-08</v>
      </c>
      <c r="O177" s="228">
        <v>7.463319383089955E-08</v>
      </c>
      <c r="P177" s="228">
        <v>7.320948951379567E-08</v>
      </c>
      <c r="Q177" s="228">
        <v>6.760007144734781E-08</v>
      </c>
      <c r="R177" s="228">
        <v>1.9458160067232558E-08</v>
      </c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</row>
    <row r="178" spans="1:32" ht="12">
      <c r="A178">
        <v>47</v>
      </c>
      <c r="B178" s="228">
        <v>0.00423484681660094</v>
      </c>
      <c r="C178" s="228">
        <v>1.195219922514495E-05</v>
      </c>
      <c r="D178" s="228">
        <v>1.869121335127221E-06</v>
      </c>
      <c r="E178" s="228">
        <v>4.344736199110813E-07</v>
      </c>
      <c r="F178" s="228">
        <v>3.265778180782356E-07</v>
      </c>
      <c r="G178" s="228">
        <v>1.717825753965049E-07</v>
      </c>
      <c r="H178" s="228">
        <v>1.1815919526415339E-07</v>
      </c>
      <c r="I178" s="228">
        <v>1.0805422181774022E-07</v>
      </c>
      <c r="J178" s="228">
        <v>7.057845449773283E-08</v>
      </c>
      <c r="K178" s="228">
        <v>9.135611578956386E-08</v>
      </c>
      <c r="L178" s="228">
        <v>8.941104211275152E-08</v>
      </c>
      <c r="M178" s="228">
        <v>6.198869197912732E-08</v>
      </c>
      <c r="N178" s="228">
        <v>3.7942820300609525E-08</v>
      </c>
      <c r="O178" s="228">
        <v>3.919548356949612E-08</v>
      </c>
      <c r="P178" s="228">
        <v>3.8442312486283985E-08</v>
      </c>
      <c r="Q178" s="228">
        <v>3.547658813372353E-08</v>
      </c>
      <c r="R178" s="228">
        <v>1.0154971267324389E-08</v>
      </c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</row>
    <row r="179" spans="1:32" ht="12">
      <c r="A179">
        <v>48</v>
      </c>
      <c r="B179" s="228">
        <v>0.004097047807973655</v>
      </c>
      <c r="C179" s="228">
        <v>6.463447308322625E-06</v>
      </c>
      <c r="D179" s="228">
        <v>9.30687693221573E-07</v>
      </c>
      <c r="E179" s="228">
        <v>2.0657721131264852E-07</v>
      </c>
      <c r="F179" s="228">
        <v>1.541759414598478E-07</v>
      </c>
      <c r="G179" s="228">
        <v>7.999627061507194E-08</v>
      </c>
      <c r="H179" s="228">
        <v>5.466901318865043E-08</v>
      </c>
      <c r="I179" s="228">
        <v>4.992419060447993E-08</v>
      </c>
      <c r="J179" s="228">
        <v>3.241992307111901E-08</v>
      </c>
      <c r="K179" s="228">
        <v>4.2105788798119433E-08</v>
      </c>
      <c r="L179" s="228">
        <v>4.119697136636366E-08</v>
      </c>
      <c r="M179" s="228">
        <v>2.843100287655395E-08</v>
      </c>
      <c r="N179" s="228">
        <v>1.73196620208821E-08</v>
      </c>
      <c r="O179" s="228">
        <v>1.789629973297971E-08</v>
      </c>
      <c r="P179" s="228">
        <v>1.754956157564045E-08</v>
      </c>
      <c r="Q179" s="228">
        <v>1.618515607272151E-08</v>
      </c>
      <c r="R179" s="228">
        <v>4.603649920264459E-09</v>
      </c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</row>
    <row r="180" spans="1:32" ht="12">
      <c r="A180">
        <v>49</v>
      </c>
      <c r="B180" s="228">
        <v>0.003964585733405056</v>
      </c>
      <c r="C180" s="228">
        <v>2.86025094335061E-06</v>
      </c>
      <c r="D180" s="228">
        <v>3.73040494237043E-07</v>
      </c>
      <c r="E180" s="228">
        <v>7.840103915569209E-08</v>
      </c>
      <c r="F180" s="228">
        <v>5.8025851528116104E-08</v>
      </c>
      <c r="G180" s="228">
        <v>2.9627887081917998E-08</v>
      </c>
      <c r="H180" s="228">
        <v>2.0094206776430922E-08</v>
      </c>
      <c r="I180" s="228">
        <v>1.832031093822836E-08</v>
      </c>
      <c r="J180" s="228">
        <v>1.181608430399552E-08</v>
      </c>
      <c r="K180" s="228">
        <v>1.540695199709591E-08</v>
      </c>
      <c r="L180" s="228">
        <v>1.506912403702352E-08</v>
      </c>
      <c r="M180" s="228">
        <v>1.034383930596749E-08</v>
      </c>
      <c r="N180" s="228">
        <v>6.26627828191439E-09</v>
      </c>
      <c r="O180" s="228">
        <v>6.47695212972806E-09</v>
      </c>
      <c r="P180" s="228">
        <v>6.35025848078272E-09</v>
      </c>
      <c r="Q180" s="228">
        <v>5.85211569907192E-09</v>
      </c>
      <c r="R180" s="228">
        <v>1.652288931605172E-09</v>
      </c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</row>
    <row r="181" spans="1:32" ht="12">
      <c r="A181">
        <v>50</v>
      </c>
      <c r="B181" s="228">
        <v>0.00383719875394466</v>
      </c>
      <c r="C181" s="228">
        <v>8.18970522458258E-07</v>
      </c>
      <c r="D181" s="228">
        <v>9.43007559520529E-08</v>
      </c>
      <c r="E181" s="228">
        <v>1.85282843292174E-08</v>
      </c>
      <c r="F181" s="228">
        <v>1.35733418378051E-08</v>
      </c>
      <c r="G181" s="228">
        <v>6.79603118503315E-09</v>
      </c>
      <c r="H181" s="228">
        <v>4.56675743152428E-09</v>
      </c>
      <c r="I181" s="228">
        <v>4.15536741345634E-09</v>
      </c>
      <c r="J181" s="228">
        <v>2.65800004264052E-09</v>
      </c>
      <c r="K181" s="228">
        <v>3.48239705438813E-09</v>
      </c>
      <c r="L181" s="228">
        <v>3.40458904711254E-09</v>
      </c>
      <c r="M181" s="228">
        <v>2.32180888662403E-09</v>
      </c>
      <c r="N181" s="228">
        <v>1.39708046880002E-09</v>
      </c>
      <c r="O181" s="228">
        <v>1.44460340252794E-09</v>
      </c>
      <c r="P181" s="228">
        <v>1.41602076279746E-09</v>
      </c>
      <c r="Q181" s="228">
        <v>1.30374423549257E-09</v>
      </c>
      <c r="R181" s="228">
        <v>3.6481896952793E-10</v>
      </c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</row>
    <row r="182" spans="1:32" ht="12">
      <c r="A182">
        <v>87</v>
      </c>
      <c r="B182" s="228">
        <v>0.033114559386673334</v>
      </c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</row>
    <row r="183" spans="1:32" ht="12">
      <c r="A183">
        <v>88</v>
      </c>
      <c r="B183" s="228">
        <v>0.09654832423589484</v>
      </c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</row>
    <row r="184" spans="2:32" ht="12"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</row>
    <row r="185" spans="2:32" ht="12"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</row>
    <row r="186" spans="2:32" ht="12"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</row>
    <row r="187" spans="2:32" ht="12"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</row>
    <row r="188" spans="2:32" ht="12"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</row>
    <row r="189" spans="2:32" ht="12"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</row>
    <row r="190" spans="2:32" ht="12"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</row>
    <row r="191" spans="2:32" ht="12"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</row>
    <row r="192" spans="2:32" ht="12"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</row>
    <row r="193" spans="2:32" ht="12"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</row>
    <row r="194" spans="2:32" ht="12"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</row>
    <row r="195" spans="2:32" ht="12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</row>
    <row r="196" spans="2:32" ht="12"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</row>
    <row r="197" spans="2:32" ht="12"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</row>
    <row r="198" spans="2:32" ht="12"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</row>
    <row r="199" spans="2:32" ht="12"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</row>
    <row r="200" spans="2:32" ht="12"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</row>
  </sheetData>
  <sheetProtection sheet="1" objects="1" scenarios="1"/>
  <conditionalFormatting sqref="C9">
    <cfRule type="cellIs" priority="1" dxfId="0" operator="greaterThan" stopIfTrue="1">
      <formula>1</formula>
    </cfRule>
  </conditionalFormatting>
  <conditionalFormatting sqref="D9">
    <cfRule type="expression" priority="2" dxfId="0" stopIfTrue="1">
      <formula>IF(D9&lt;&gt;"",IF(D9&lt;1,1,0))</formula>
    </cfRule>
  </conditionalFormatting>
  <conditionalFormatting sqref="C13:C42">
    <cfRule type="expression" priority="3" dxfId="0" stopIfTrue="1">
      <formula>IF(C13&lt;&gt;"",IF(C13&gt;$C$9,1,0))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D77"/>
  <sheetViews>
    <sheetView workbookViewId="0" topLeftCell="A1">
      <selection activeCell="B26" sqref="B26"/>
    </sheetView>
  </sheetViews>
  <sheetFormatPr defaultColWidth="11.421875" defaultRowHeight="12.75"/>
  <cols>
    <col min="1" max="16384" width="8.8515625" style="0" customWidth="1"/>
  </cols>
  <sheetData>
    <row r="1" spans="2:53" ht="1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1:12" ht="12">
      <c r="A2">
        <v>0.8994563298786237</v>
      </c>
      <c r="B2">
        <v>0.04571688589280779</v>
      </c>
      <c r="C2">
        <v>0.019870875857775975</v>
      </c>
      <c r="D2">
        <v>0.011179192506839672</v>
      </c>
      <c r="E2">
        <v>0.007004461783874782</v>
      </c>
      <c r="F2">
        <v>0.0046575801107499384</v>
      </c>
      <c r="G2">
        <v>0.003216212685382263</v>
      </c>
      <c r="K2">
        <v>0.001416148230119922</v>
      </c>
      <c r="L2">
        <v>0.007482313053825969</v>
      </c>
    </row>
    <row r="3" spans="1:53" ht="12">
      <c r="A3">
        <v>0.8994563298786237</v>
      </c>
      <c r="B3">
        <v>0.04571688589280779</v>
      </c>
      <c r="C3">
        <v>0.019870875857775975</v>
      </c>
      <c r="D3">
        <v>0.011179192506839672</v>
      </c>
      <c r="E3">
        <v>0.007004461783874782</v>
      </c>
      <c r="F3">
        <v>0.0046575801107499384</v>
      </c>
      <c r="G3">
        <v>0.003216212685382263</v>
      </c>
      <c r="H3">
        <v>0.003216212685382263</v>
      </c>
      <c r="I3">
        <v>0.003216212685382263</v>
      </c>
      <c r="J3">
        <v>0.003216212685382263</v>
      </c>
      <c r="K3">
        <v>0.001416148230119922</v>
      </c>
      <c r="L3">
        <v>0.007482313053825969</v>
      </c>
      <c r="M3">
        <v>0.007482313053825969</v>
      </c>
      <c r="N3">
        <v>0.007482313053825969</v>
      </c>
      <c r="O3">
        <v>0.007482313053825969</v>
      </c>
      <c r="P3">
        <v>0.007482313053825969</v>
      </c>
      <c r="Q3">
        <v>0.007482313053825969</v>
      </c>
      <c r="R3">
        <v>0.007482313053825969</v>
      </c>
      <c r="S3">
        <v>0.007482313053825969</v>
      </c>
      <c r="T3">
        <v>0.007482313053825969</v>
      </c>
      <c r="U3">
        <v>0.007482313053825969</v>
      </c>
      <c r="V3">
        <v>0.007482313053825969</v>
      </c>
      <c r="W3">
        <v>0.007482313053825969</v>
      </c>
      <c r="X3">
        <v>0.007482313053825969</v>
      </c>
      <c r="Y3">
        <v>0.007482313053825969</v>
      </c>
      <c r="Z3">
        <v>0.007482313053825969</v>
      </c>
      <c r="AA3">
        <v>0.007482313053825969</v>
      </c>
      <c r="AB3">
        <v>0.007482313053825969</v>
      </c>
      <c r="AC3">
        <v>0.007482313053825969</v>
      </c>
      <c r="AD3">
        <v>0.007482313053825969</v>
      </c>
      <c r="AE3">
        <v>0.007482313053825969</v>
      </c>
      <c r="AF3">
        <v>0.007482313053825969</v>
      </c>
      <c r="AG3">
        <v>0.007482313053825969</v>
      </c>
      <c r="AH3">
        <v>0.007482313053825969</v>
      </c>
      <c r="AI3">
        <v>0.007482313053825969</v>
      </c>
      <c r="AJ3">
        <v>0.007482313053825969</v>
      </c>
      <c r="AK3">
        <v>0.007482313053825969</v>
      </c>
      <c r="AL3">
        <v>0.007482313053825969</v>
      </c>
      <c r="AM3">
        <v>0.007482313053825969</v>
      </c>
      <c r="AN3">
        <v>0.007482313053825969</v>
      </c>
      <c r="AO3">
        <v>0.007482313053825969</v>
      </c>
      <c r="AP3">
        <v>0.007482313053825969</v>
      </c>
      <c r="AQ3">
        <v>0.007482313053825969</v>
      </c>
      <c r="AR3">
        <v>0.007482313053825969</v>
      </c>
      <c r="AS3">
        <v>0.007482313053825969</v>
      </c>
      <c r="AT3">
        <v>0.007482313053825969</v>
      </c>
      <c r="AU3">
        <v>0.007482313053825969</v>
      </c>
      <c r="AV3">
        <v>0.007482313053825969</v>
      </c>
      <c r="AW3">
        <v>0.007482313053825969</v>
      </c>
      <c r="AX3">
        <v>0.007482313053825969</v>
      </c>
      <c r="AY3">
        <v>0.007482313053825969</v>
      </c>
      <c r="AZ3">
        <v>0.007482313053825969</v>
      </c>
      <c r="BA3">
        <v>0.007482313053825969</v>
      </c>
    </row>
    <row r="6" ht="12">
      <c r="C6" s="16"/>
    </row>
    <row r="7" ht="12.75" thickBot="1"/>
    <row r="8" spans="1:56" ht="12.75" thickTop="1">
      <c r="A8" s="220" t="s">
        <v>25</v>
      </c>
      <c r="B8" s="221"/>
      <c r="C8" s="222">
        <v>0</v>
      </c>
      <c r="D8" s="222">
        <v>1</v>
      </c>
      <c r="E8" s="222">
        <v>2</v>
      </c>
      <c r="F8" s="222">
        <v>3</v>
      </c>
      <c r="G8" s="222">
        <v>4</v>
      </c>
      <c r="H8" s="222">
        <v>5</v>
      </c>
      <c r="I8" s="222">
        <v>6</v>
      </c>
      <c r="J8" s="222">
        <v>7</v>
      </c>
      <c r="K8" s="222">
        <v>8</v>
      </c>
      <c r="L8" s="222">
        <v>9</v>
      </c>
      <c r="M8" s="222">
        <v>10</v>
      </c>
      <c r="N8" s="222">
        <v>11</v>
      </c>
      <c r="O8" s="222">
        <v>12</v>
      </c>
      <c r="P8" s="222">
        <v>13</v>
      </c>
      <c r="Q8" s="222">
        <v>14</v>
      </c>
      <c r="R8" s="222">
        <v>15</v>
      </c>
      <c r="S8" s="222">
        <v>16</v>
      </c>
      <c r="T8" s="222">
        <v>17</v>
      </c>
      <c r="U8" s="222">
        <v>18</v>
      </c>
      <c r="V8" s="222">
        <v>19</v>
      </c>
      <c r="W8" s="222">
        <v>20</v>
      </c>
      <c r="X8" s="222">
        <v>21</v>
      </c>
      <c r="Y8" s="222">
        <v>22</v>
      </c>
      <c r="Z8" s="222">
        <v>23</v>
      </c>
      <c r="AA8" s="222">
        <v>24</v>
      </c>
      <c r="AB8" s="222">
        <v>25</v>
      </c>
      <c r="AC8" s="222">
        <v>26</v>
      </c>
      <c r="AD8" s="222">
        <v>27</v>
      </c>
      <c r="AE8" s="222">
        <v>28</v>
      </c>
      <c r="AF8" s="222">
        <v>29</v>
      </c>
      <c r="AG8" s="222">
        <v>30</v>
      </c>
      <c r="AH8" s="222">
        <v>31</v>
      </c>
      <c r="AI8" s="222">
        <v>32</v>
      </c>
      <c r="AJ8" s="222">
        <v>33</v>
      </c>
      <c r="AK8" s="222">
        <v>34</v>
      </c>
      <c r="AL8" s="222">
        <v>35</v>
      </c>
      <c r="AM8" s="222">
        <v>36</v>
      </c>
      <c r="AN8" s="222">
        <v>37</v>
      </c>
      <c r="AO8" s="222">
        <v>38</v>
      </c>
      <c r="AP8" s="222">
        <v>39</v>
      </c>
      <c r="AQ8" s="222">
        <v>40</v>
      </c>
      <c r="AR8" s="222">
        <v>41</v>
      </c>
      <c r="AS8" s="222">
        <v>42</v>
      </c>
      <c r="AT8" s="222">
        <v>43</v>
      </c>
      <c r="AU8" s="222">
        <v>44</v>
      </c>
      <c r="AV8" s="222">
        <v>45</v>
      </c>
      <c r="AW8" s="222">
        <v>46</v>
      </c>
      <c r="AX8" s="222">
        <v>47</v>
      </c>
      <c r="AY8" s="222">
        <v>48</v>
      </c>
      <c r="AZ8" s="222">
        <v>49</v>
      </c>
      <c r="BA8" s="222">
        <v>50</v>
      </c>
      <c r="BB8" s="223">
        <v>61</v>
      </c>
      <c r="BC8" s="223">
        <v>62</v>
      </c>
      <c r="BD8" s="221"/>
    </row>
    <row r="9" spans="3:55" ht="12">
      <c r="C9" s="224">
        <v>0.4320553510058489</v>
      </c>
      <c r="D9" s="224">
        <v>0.11787740844667423</v>
      </c>
      <c r="E9" s="224">
        <v>0.0718018444920609</v>
      </c>
      <c r="F9" s="224">
        <v>0.051784991273765665</v>
      </c>
      <c r="G9" s="224">
        <v>0.04025091195664953</v>
      </c>
      <c r="H9" s="224">
        <v>0.03263943243543209</v>
      </c>
      <c r="I9" s="224">
        <v>0.027199051944313286</v>
      </c>
      <c r="J9" s="224">
        <v>0.023101045845857364</v>
      </c>
      <c r="K9" s="224">
        <v>0.019897929813412582</v>
      </c>
      <c r="L9" s="224">
        <v>0.017324823753106292</v>
      </c>
      <c r="M9" s="224">
        <v>0.015213931309814686</v>
      </c>
      <c r="N9" s="224">
        <v>0.013453258887198368</v>
      </c>
      <c r="O9" s="224">
        <v>0.011964894103713293</v>
      </c>
      <c r="P9" s="224">
        <v>0.010692776640614184</v>
      </c>
      <c r="Q9" s="224">
        <v>0.009595427283551844</v>
      </c>
      <c r="R9" s="224">
        <v>0.008641425927562353</v>
      </c>
      <c r="S9" s="224">
        <v>0.007806490906664909</v>
      </c>
      <c r="T9" s="224">
        <v>0.007071530829211078</v>
      </c>
      <c r="U9" s="224">
        <v>0.00642130846916283</v>
      </c>
      <c r="V9" s="224">
        <v>0.005843501938264792</v>
      </c>
      <c r="W9" s="224">
        <v>0.005328030788404418</v>
      </c>
      <c r="X9" s="224">
        <v>0.004866563045117065</v>
      </c>
      <c r="Y9" s="224">
        <v>0.004452148451985069</v>
      </c>
      <c r="Z9" s="224">
        <v>0.004078941440977241</v>
      </c>
      <c r="AA9" s="224">
        <v>0.003741988989866849</v>
      </c>
      <c r="AB9" s="224">
        <v>0.003437066135475956</v>
      </c>
      <c r="AC9" s="224">
        <v>0.0031605469834183153</v>
      </c>
      <c r="AD9" s="224">
        <v>0.0029093024996358317</v>
      </c>
      <c r="AE9" s="224">
        <v>0.0026806187483338602</v>
      </c>
      <c r="AF9" s="224">
        <v>0.0024721309100376467</v>
      </c>
      <c r="AG9" s="224">
        <v>0.0022817696011996867</v>
      </c>
      <c r="AH9" s="224">
        <v>0.0021077168731214093</v>
      </c>
      <c r="AI9" s="224">
        <v>0.001948369892930566</v>
      </c>
      <c r="AJ9" s="224">
        <v>0.0018023107706707897</v>
      </c>
      <c r="AK9" s="224">
        <v>0.0016682813406754076</v>
      </c>
      <c r="AL9" s="224">
        <v>0.001545161964625138</v>
      </c>
      <c r="AM9" s="224">
        <v>0.0014319536207745278</v>
      </c>
      <c r="AN9" s="224">
        <v>0.0013277626949703605</v>
      </c>
      <c r="AO9" s="224">
        <v>0.00123178800593227</v>
      </c>
      <c r="AP9" s="224">
        <v>0.0011433096882941854</v>
      </c>
      <c r="AQ9" s="224">
        <v>0.0010616796283325646</v>
      </c>
      <c r="AR9" s="224">
        <v>0.000986313203737082</v>
      </c>
      <c r="AS9" s="224">
        <v>0.0009166821236486443</v>
      </c>
      <c r="AT9" s="224">
        <v>0.0008523082010851123</v>
      </c>
      <c r="AU9" s="224">
        <v>0.0007927579187584755</v>
      </c>
      <c r="AV9" s="224">
        <v>0.0007376376726565714</v>
      </c>
      <c r="AW9" s="224">
        <v>0.0006865895967697413</v>
      </c>
      <c r="AX9" s="224" t="s">
        <v>434</v>
      </c>
      <c r="AY9" s="224" t="s">
        <v>434</v>
      </c>
      <c r="AZ9" s="224" t="s">
        <v>434</v>
      </c>
      <c r="BA9" s="224" t="s">
        <v>434</v>
      </c>
      <c r="BB9" s="225">
        <v>0.003182033354591984</v>
      </c>
      <c r="BC9" s="225">
        <v>0.006530898591094248</v>
      </c>
    </row>
    <row r="10" spans="1:3" ht="12">
      <c r="A10">
        <v>0.8666670191178499</v>
      </c>
      <c r="B10" s="127">
        <v>0.02682003694784864</v>
      </c>
      <c r="C10" s="226"/>
    </row>
    <row r="11" spans="1:2" ht="12">
      <c r="A11" t="s">
        <v>444</v>
      </c>
      <c r="B11" s="244">
        <v>0.021627499230968947</v>
      </c>
    </row>
    <row r="12" spans="1:2" ht="12">
      <c r="A12" t="s">
        <v>26</v>
      </c>
      <c r="B12">
        <v>0.007504401408450705</v>
      </c>
    </row>
    <row r="14" ht="12">
      <c r="A14" t="s">
        <v>27</v>
      </c>
    </row>
    <row r="15" spans="1:2" ht="12">
      <c r="A15" t="s">
        <v>28</v>
      </c>
      <c r="B15">
        <v>0.7504401408450705</v>
      </c>
    </row>
    <row r="16" ht="12">
      <c r="E16" s="16"/>
    </row>
    <row r="17" spans="1:2" ht="12">
      <c r="A17" t="s">
        <v>27</v>
      </c>
      <c r="B17" s="227">
        <v>0.8562462918272563</v>
      </c>
    </row>
    <row r="18" spans="1:2" ht="12">
      <c r="A18" t="s">
        <v>29</v>
      </c>
      <c r="B18" s="228">
        <v>0.010246291827256337</v>
      </c>
    </row>
    <row r="19" ht="12">
      <c r="B19" s="228">
        <v>0.001</v>
      </c>
    </row>
    <row r="20" spans="1:4" ht="12">
      <c r="A20" t="s">
        <v>445</v>
      </c>
      <c r="B20" s="225">
        <v>0.01</v>
      </c>
      <c r="D20" s="229"/>
    </row>
    <row r="25" spans="1:53" ht="12">
      <c r="A25">
        <v>0.8582529682696254</v>
      </c>
      <c r="B25">
        <v>0.03317211961791124</v>
      </c>
      <c r="C25">
        <v>0.014492087630182183</v>
      </c>
      <c r="D25">
        <v>0.008364087819296928</v>
      </c>
      <c r="E25">
        <v>0.005449527645922334</v>
      </c>
      <c r="F25">
        <v>0.0038081267989229367</v>
      </c>
      <c r="G25">
        <v>0.0027876675554669716</v>
      </c>
      <c r="H25">
        <v>0.0021101351778503134</v>
      </c>
      <c r="I25">
        <v>0.001638499179519126</v>
      </c>
      <c r="J25">
        <v>0.001298190470004086</v>
      </c>
      <c r="K25">
        <v>0.0010455905517720195</v>
      </c>
      <c r="L25">
        <v>0.0008537354500477356</v>
      </c>
      <c r="M25">
        <v>0.0007052104663502093</v>
      </c>
      <c r="N25">
        <v>0.0005883600913580589</v>
      </c>
      <c r="O25">
        <v>0.0004951486122369296</v>
      </c>
      <c r="P25">
        <v>0.0004198951412215885</v>
      </c>
      <c r="Q25">
        <v>0.0003584960781307295</v>
      </c>
      <c r="R25">
        <v>0.000307931160322267</v>
      </c>
      <c r="S25">
        <v>0.0002659406271976506</v>
      </c>
      <c r="T25">
        <v>0.00023080893406798246</v>
      </c>
      <c r="U25">
        <v>0.00020121665922882655</v>
      </c>
      <c r="V25">
        <v>0.00017613712473537693</v>
      </c>
      <c r="W25">
        <v>0.00015476297274001266</v>
      </c>
      <c r="X25">
        <v>0.0001364532001964269</v>
      </c>
      <c r="Y25">
        <v>0.00012069441002131473</v>
      </c>
      <c r="Z25">
        <v>0.00010707209755396845</v>
      </c>
      <c r="AA25">
        <v>9.524912285278035E-05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1.3500648345656187E-05</v>
      </c>
      <c r="AT25">
        <v>0.0007755873035435653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2:53" ht="12">
      <c r="B26">
        <v>0.005676905776175497</v>
      </c>
      <c r="C26">
        <v>0.004397281804497988</v>
      </c>
      <c r="D26">
        <v>0.003418832817819075</v>
      </c>
      <c r="E26">
        <v>0.0026952963613414926</v>
      </c>
      <c r="F26">
        <v>0.0021550142033952965</v>
      </c>
      <c r="G26">
        <v>0.0017452842570358008</v>
      </c>
      <c r="H26">
        <v>0.001429688772465677</v>
      </c>
      <c r="I26">
        <v>0.0011830723623295271</v>
      </c>
      <c r="J26">
        <v>0.0009878296956970028</v>
      </c>
      <c r="K26">
        <v>0.0008314372656427618</v>
      </c>
      <c r="L26">
        <v>0.0007048389152490039</v>
      </c>
      <c r="M26">
        <v>0.0006013827938713921</v>
      </c>
      <c r="N26">
        <v>0.000516111676998909</v>
      </c>
      <c r="O26">
        <v>0.0004452816034633045</v>
      </c>
      <c r="P26">
        <v>0.0003860300865788445</v>
      </c>
      <c r="Q26">
        <v>0.0003361438487011269</v>
      </c>
      <c r="R26">
        <v>0.00029389382647070794</v>
      </c>
      <c r="S26">
        <v>0.0002579163450438374</v>
      </c>
      <c r="T26">
        <v>0.00022712644175862815</v>
      </c>
      <c r="U26">
        <v>0.0002006538847115703</v>
      </c>
      <c r="V26">
        <v>0.00017779541858607613</v>
      </c>
      <c r="W26">
        <v>0.00015797875310394083</v>
      </c>
      <c r="X26">
        <v>0.00014073514461487513</v>
      </c>
      <c r="Y26">
        <v>0.00012567833233361738</v>
      </c>
      <c r="Z26">
        <v>0.00011248822021436872</v>
      </c>
      <c r="AA26">
        <v>0.00010089813562370135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1.562861166118604E-05</v>
      </c>
      <c r="AT26">
        <v>0.0009005175080472888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3:53" ht="12">
      <c r="C27">
        <v>0.0009963018640532634</v>
      </c>
      <c r="D27">
        <v>0.00130392037746723</v>
      </c>
      <c r="E27">
        <v>0.0013226836382388804</v>
      </c>
      <c r="F27">
        <v>0.0012280948516448478</v>
      </c>
      <c r="G27">
        <v>0.0010963915539115223</v>
      </c>
      <c r="H27">
        <v>0.0009603886026279272</v>
      </c>
      <c r="I27">
        <v>0.0008335167312770424</v>
      </c>
      <c r="J27">
        <v>0.0007204604980578125</v>
      </c>
      <c r="K27">
        <v>0.0006219998703074944</v>
      </c>
      <c r="L27">
        <v>0.0005372560812626573</v>
      </c>
      <c r="M27">
        <v>0.0004647393424841278</v>
      </c>
      <c r="N27">
        <v>0.00040283081533312476</v>
      </c>
      <c r="O27">
        <v>0.0003499938649051375</v>
      </c>
      <c r="P27">
        <v>0.0003048555993313853</v>
      </c>
      <c r="Q27">
        <v>0.00026622725014497956</v>
      </c>
      <c r="R27">
        <v>0.00023309702318164165</v>
      </c>
      <c r="S27">
        <v>0.00020461188837759766</v>
      </c>
      <c r="T27">
        <v>0.00018005623514878009</v>
      </c>
      <c r="U27">
        <v>0.00015883104438969072</v>
      </c>
      <c r="V27">
        <v>0.00014043509598503847</v>
      </c>
      <c r="W27">
        <v>0.00012444868615330362</v>
      </c>
      <c r="X27">
        <v>0.0001105198380169111</v>
      </c>
      <c r="Y27">
        <v>9.835277825875602E-05</v>
      </c>
      <c r="Z27">
        <v>8.769838168983847E-05</v>
      </c>
      <c r="AA27">
        <v>7.834628126037085E-05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1.1129863235960025E-05</v>
      </c>
      <c r="AT27">
        <v>0.0006381956403347709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4:53" ht="12">
      <c r="D28">
        <v>0.00021872004078630507</v>
      </c>
      <c r="E28">
        <v>0.0003910116849734957</v>
      </c>
      <c r="F28">
        <v>0.00048674105676963593</v>
      </c>
      <c r="G28">
        <v>0.0005237661217898636</v>
      </c>
      <c r="H28">
        <v>0.0005232592687971462</v>
      </c>
      <c r="I28">
        <v>0.0005010704037032163</v>
      </c>
      <c r="J28">
        <v>0.0004676284161623291</v>
      </c>
      <c r="K28">
        <v>0.00042939003951398375</v>
      </c>
      <c r="L28">
        <v>0.00039018380602180074</v>
      </c>
      <c r="M28">
        <v>0.0003521759913716578</v>
      </c>
      <c r="N28">
        <v>0.00031650829590842007</v>
      </c>
      <c r="O28">
        <v>0.0002837036701761378</v>
      </c>
      <c r="P28">
        <v>0.0002539199022775327</v>
      </c>
      <c r="Q28">
        <v>0.00022710631879481865</v>
      </c>
      <c r="R28">
        <v>0.00020309970071609787</v>
      </c>
      <c r="S28">
        <v>0.0001816823242716706</v>
      </c>
      <c r="T28">
        <v>0.00016261649443566418</v>
      </c>
      <c r="U28">
        <v>0.0001456645409774089</v>
      </c>
      <c r="V28">
        <v>0.00013059987039599133</v>
      </c>
      <c r="W28">
        <v>0.00011721256156314612</v>
      </c>
      <c r="X28">
        <v>0.000105311679550842</v>
      </c>
      <c r="Y28">
        <v>9.472566135694252E-05</v>
      </c>
      <c r="Z28">
        <v>8.530161314962117E-05</v>
      </c>
      <c r="AA28">
        <v>7.690403604152467E-05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1.2010844338745537E-05</v>
      </c>
      <c r="AT28">
        <v>0.0006908409711367725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5:53" ht="12">
      <c r="E29">
        <v>6.23721002100423E-05</v>
      </c>
      <c r="F29">
        <v>0.0001368342643283043</v>
      </c>
      <c r="G29">
        <v>0.000197408841627745</v>
      </c>
      <c r="H29">
        <v>0.0002377123683126283</v>
      </c>
      <c r="I29">
        <v>0.0002596162127287476</v>
      </c>
      <c r="J29">
        <v>0.0002673304623981938</v>
      </c>
      <c r="K29">
        <v>0.0002650365758691132</v>
      </c>
      <c r="L29">
        <v>0.0002561498103972843</v>
      </c>
      <c r="M29">
        <v>0.00024322643408397689</v>
      </c>
      <c r="N29">
        <v>0.0002280859482881192</v>
      </c>
      <c r="O29">
        <v>0.00021197785473072326</v>
      </c>
      <c r="P29">
        <v>0.00019573315253281477</v>
      </c>
      <c r="Q29">
        <v>0.00017988498325622937</v>
      </c>
      <c r="R29">
        <v>0.00016475899002987713</v>
      </c>
      <c r="S29">
        <v>0.0001505387687190421</v>
      </c>
      <c r="T29">
        <v>0.0001373123293473512</v>
      </c>
      <c r="U29">
        <v>0.000125104635056242</v>
      </c>
      <c r="V29">
        <v>0.00011390015764852145</v>
      </c>
      <c r="W29">
        <v>0.00010365836963355528</v>
      </c>
      <c r="X29">
        <v>9.432428166377248E-05</v>
      </c>
      <c r="Y29">
        <v>8.583552577944209E-05</v>
      </c>
      <c r="Z29">
        <v>7.812704247189192E-05</v>
      </c>
      <c r="AA29">
        <v>7.113411356689353E-05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1.2286236546764768E-05</v>
      </c>
      <c r="AT29">
        <v>0.0007089652080052741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6:53" ht="12">
      <c r="F30">
        <v>2.1151741013289146E-05</v>
      </c>
      <c r="G30">
        <v>5.3779171545244563E-05</v>
      </c>
      <c r="H30">
        <v>8.682236301915414E-05</v>
      </c>
      <c r="I30">
        <v>0.00011429238244542682</v>
      </c>
      <c r="J30">
        <v>0.00013422460513506647</v>
      </c>
      <c r="K30">
        <v>0.00014682634722246087</v>
      </c>
      <c r="L30">
        <v>0.00015321402136204312</v>
      </c>
      <c r="M30">
        <v>0.00015473415850526839</v>
      </c>
      <c r="N30">
        <v>0.00015265118643175798</v>
      </c>
      <c r="O30">
        <v>0.0001480316405356302</v>
      </c>
      <c r="P30">
        <v>0.00014172307156441969</v>
      </c>
      <c r="Q30">
        <v>0.00013437336269463729</v>
      </c>
      <c r="R30">
        <v>0.00012646357072596302</v>
      </c>
      <c r="S30">
        <v>0.00011834197798554498</v>
      </c>
      <c r="T30">
        <v>0.00011025437800661568</v>
      </c>
      <c r="U30">
        <v>0.00010236911928449756</v>
      </c>
      <c r="V30">
        <v>9.479698122348131E-05</v>
      </c>
      <c r="W30">
        <v>8.760655037905628E-05</v>
      </c>
      <c r="X30">
        <v>8.083591338685741E-05</v>
      </c>
      <c r="Y30">
        <v>7.450143977302615E-05</v>
      </c>
      <c r="Z30">
        <v>6.8604315659919E-05</v>
      </c>
      <c r="AA30">
        <v>6.313536428190785E-05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1.2138027204784198E-05</v>
      </c>
      <c r="AT30">
        <v>0.0007027824111550858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7:53" ht="12">
      <c r="G31">
        <v>8.136197445463602E-06</v>
      </c>
      <c r="H31">
        <v>2.3149159233456297E-05</v>
      </c>
      <c r="I31">
        <v>4.0855753211205884E-05</v>
      </c>
      <c r="J31">
        <v>5.783273397391547E-05</v>
      </c>
      <c r="K31">
        <v>7.215123891780398E-05</v>
      </c>
      <c r="L31">
        <v>8.307164429474702E-05</v>
      </c>
      <c r="M31">
        <v>9.058301736009475E-05</v>
      </c>
      <c r="N31">
        <v>9.504553545642475E-05</v>
      </c>
      <c r="O31">
        <v>9.696440093969476E-05</v>
      </c>
      <c r="P31">
        <v>9.68636273869099E-05</v>
      </c>
      <c r="Q31">
        <v>9.522379018060605E-05</v>
      </c>
      <c r="R31">
        <v>9.245700656914292E-05</v>
      </c>
      <c r="S31">
        <v>8.890194360392401E-05</v>
      </c>
      <c r="T31">
        <v>8.482862368704219E-05</v>
      </c>
      <c r="U31">
        <v>8.044728446584901E-05</v>
      </c>
      <c r="V31">
        <v>7.591824974319853E-05</v>
      </c>
      <c r="W31">
        <v>7.136132005634492E-05</v>
      </c>
      <c r="X31">
        <v>6.686404848576945E-05</v>
      </c>
      <c r="Y31">
        <v>6.248871903650704E-05</v>
      </c>
      <c r="Z31">
        <v>5.827806768134123E-05</v>
      </c>
      <c r="AA31">
        <v>5.4259883359417064E-05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1.169490861426291E-05</v>
      </c>
      <c r="AT31">
        <v>0.0006795262382399001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8:53" ht="12">
      <c r="H32">
        <v>3.4478083904238006E-06</v>
      </c>
      <c r="I32">
        <v>1.0724013954213222E-05</v>
      </c>
      <c r="J32">
        <v>2.0352144978223038E-05</v>
      </c>
      <c r="K32">
        <v>3.060454376857401E-05</v>
      </c>
      <c r="L32">
        <v>4.0187698332550545E-05</v>
      </c>
      <c r="M32">
        <v>4.83505709490522E-05</v>
      </c>
      <c r="N32">
        <v>5.477631795589879E-05</v>
      </c>
      <c r="O32">
        <v>5.94352898094108E-05</v>
      </c>
      <c r="P32">
        <v>6.246245125437448E-05</v>
      </c>
      <c r="Q32">
        <v>6.40716877937241E-05</v>
      </c>
      <c r="R32">
        <v>6.45019189064963E-05</v>
      </c>
      <c r="S32">
        <v>6.398617839594088E-05</v>
      </c>
      <c r="T32">
        <v>6.273579142378282E-05</v>
      </c>
      <c r="U32">
        <v>6.0933832512426104E-05</v>
      </c>
      <c r="V32">
        <v>5.873394029645234E-05</v>
      </c>
      <c r="W32">
        <v>5.626198919427672E-05</v>
      </c>
      <c r="X32">
        <v>5.361909659237727E-05</v>
      </c>
      <c r="Y32">
        <v>5.088508089965123E-05</v>
      </c>
      <c r="Z32">
        <v>4.812188470102164E-05</v>
      </c>
      <c r="AA32">
        <v>4.537671905258369E-05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1.1051836295858114E-05</v>
      </c>
      <c r="AT32">
        <v>0.0006445483262454447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9:53" ht="12">
      <c r="I33">
        <v>1.5783193510087645E-06</v>
      </c>
      <c r="J33">
        <v>5.278906227828973E-06</v>
      </c>
      <c r="K33">
        <v>1.064270402940153E-05</v>
      </c>
      <c r="L33">
        <v>1.6844761307650866E-05</v>
      </c>
      <c r="M33">
        <v>2.311381029086159E-05</v>
      </c>
      <c r="N33">
        <v>2.8891977657852578E-05</v>
      </c>
      <c r="O33">
        <v>3.3848163460310044E-05</v>
      </c>
      <c r="P33">
        <v>3.7833864178367024E-05</v>
      </c>
      <c r="Q33">
        <v>4.0827620586682534E-05</v>
      </c>
      <c r="R33">
        <v>4.2886731272202456E-05</v>
      </c>
      <c r="S33">
        <v>4.4111171296543964E-05</v>
      </c>
      <c r="T33">
        <v>4.461900780998213E-05</v>
      </c>
      <c r="U33">
        <v>4.45308582712339E-05</v>
      </c>
      <c r="V33">
        <v>4.396082700508508E-05</v>
      </c>
      <c r="W33">
        <v>4.301180262087955E-05</v>
      </c>
      <c r="X33">
        <v>4.177354299127412E-05</v>
      </c>
      <c r="Y33">
        <v>4.032244924325263E-05</v>
      </c>
      <c r="Z33">
        <v>3.872229473658437E-05</v>
      </c>
      <c r="AA33">
        <v>3.702543646262121E-05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1.0280384431381849E-05</v>
      </c>
      <c r="AT33">
        <v>0.0006018977317239101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0:53" ht="12">
      <c r="J34">
        <v>7.696921402194521E-07</v>
      </c>
      <c r="K34">
        <v>2.734773342924207E-06</v>
      </c>
      <c r="L34">
        <v>5.803186525374587E-06</v>
      </c>
      <c r="M34">
        <v>9.597958453853672E-06</v>
      </c>
      <c r="N34">
        <v>1.3683046455601252E-05</v>
      </c>
      <c r="O34">
        <v>1.7687039172935385E-05</v>
      </c>
      <c r="P34">
        <v>2.134553374701977E-05</v>
      </c>
      <c r="Q34">
        <v>2.4499168267612192E-05</v>
      </c>
      <c r="R34">
        <v>2.7073627285387208E-05</v>
      </c>
      <c r="S34">
        <v>2.9055910896483864E-05</v>
      </c>
      <c r="T34">
        <v>3.047319000287306E-05</v>
      </c>
      <c r="U34">
        <v>3.1376260838735884E-05</v>
      </c>
      <c r="V34">
        <v>3.1827609322710505E-05</v>
      </c>
      <c r="W34">
        <v>3.189333643458988E-05</v>
      </c>
      <c r="X34">
        <v>3.1638032356364466E-05</v>
      </c>
      <c r="Y34">
        <v>3.1121771957759674E-05</v>
      </c>
      <c r="Z34">
        <v>3.0398567215774088E-05</v>
      </c>
      <c r="AA34">
        <v>2.951577821409611E-05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9.434972940842768E-06</v>
      </c>
      <c r="AT34">
        <v>0.0005546681288034813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1:53" ht="12">
      <c r="K35">
        <v>3.9574488117260847E-07</v>
      </c>
      <c r="L35">
        <v>1.479983068491553E-06</v>
      </c>
      <c r="M35">
        <v>3.281719049445502E-06</v>
      </c>
      <c r="N35">
        <v>5.639115456822173E-06</v>
      </c>
      <c r="O35">
        <v>8.313454661107926E-06</v>
      </c>
      <c r="P35">
        <v>1.1070007388596966E-05</v>
      </c>
      <c r="Q35">
        <v>1.371824398933474E-05</v>
      </c>
      <c r="R35">
        <v>1.612369521168411E-05</v>
      </c>
      <c r="S35">
        <v>1.820450431288939E-05</v>
      </c>
      <c r="T35">
        <v>1.992162168560625E-05</v>
      </c>
      <c r="U35">
        <v>2.1267677271164923E-05</v>
      </c>
      <c r="V35">
        <v>2.225691685866405E-05</v>
      </c>
      <c r="W35">
        <v>2.291706426571183E-05</v>
      </c>
      <c r="X35">
        <v>2.328319844400495E-05</v>
      </c>
      <c r="Y35">
        <v>2.3393399345195466E-05</v>
      </c>
      <c r="Z35">
        <v>2.3285812193542766E-05</v>
      </c>
      <c r="AA35">
        <v>2.299678528032327E-05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8.55696682497152E-06</v>
      </c>
      <c r="AT35">
        <v>0.0005052256363910781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2:53" ht="12">
      <c r="L36">
        <v>2.128380378800254E-07</v>
      </c>
      <c r="M36">
        <v>8.317449000703047E-07</v>
      </c>
      <c r="N36">
        <v>1.9161612370476162E-06</v>
      </c>
      <c r="O36">
        <v>3.404930480563928E-06</v>
      </c>
      <c r="P36">
        <v>5.17097975168865E-06</v>
      </c>
      <c r="Q36">
        <v>7.070301701235077E-06</v>
      </c>
      <c r="R36">
        <v>8.97243444212944E-06</v>
      </c>
      <c r="S36">
        <v>1.077446026402552E-05</v>
      </c>
      <c r="T36">
        <v>1.2404166385947561E-05</v>
      </c>
      <c r="U36">
        <v>1.3817369194843419E-05</v>
      </c>
      <c r="V36">
        <v>1.499278833245927E-05</v>
      </c>
      <c r="W36">
        <v>1.5926432271344743E-05</v>
      </c>
      <c r="X36">
        <v>1.662647561273443E-05</v>
      </c>
      <c r="Y36">
        <v>1.71090162965763E-05</v>
      </c>
      <c r="Z36">
        <v>1.7394780002816944E-05</v>
      </c>
      <c r="AA36">
        <v>1.750668581904726E-05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7.677559318699921E-06</v>
      </c>
      <c r="AT36">
        <v>0.00045536862088497364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3:53" ht="12">
      <c r="M37">
        <v>1.189922056273439E-07</v>
      </c>
      <c r="N37">
        <v>4.831218363439484E-07</v>
      </c>
      <c r="O37">
        <v>1.1509731206701684E-06</v>
      </c>
      <c r="P37">
        <v>2.1068587594722227E-06</v>
      </c>
      <c r="Q37">
        <v>3.2854793436662506E-06</v>
      </c>
      <c r="R37">
        <v>4.600293975660909E-06</v>
      </c>
      <c r="S37">
        <v>5.964542067425959E-06</v>
      </c>
      <c r="T37">
        <v>7.303316421960299E-06</v>
      </c>
      <c r="U37">
        <v>8.55862750080774E-06</v>
      </c>
      <c r="V37">
        <v>9.6899955710793E-06</v>
      </c>
      <c r="W37">
        <v>1.0672637867046572E-05</v>
      </c>
      <c r="X37">
        <v>1.1494645566114431E-05</v>
      </c>
      <c r="Y37">
        <v>1.2153978627839248E-05</v>
      </c>
      <c r="Z37">
        <v>1.2655709986970435E-05</v>
      </c>
      <c r="AA37">
        <v>1.300970222432607E-05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6.8199013912536146E-06</v>
      </c>
      <c r="AT37">
        <v>0.0004064454827203191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4:53" ht="12">
      <c r="N38">
        <v>6.881133266044303E-08</v>
      </c>
      <c r="O38">
        <v>2.889114353418979E-07</v>
      </c>
      <c r="P38">
        <v>7.090343699966036E-07</v>
      </c>
      <c r="Q38">
        <v>1.3327118505926884E-06</v>
      </c>
      <c r="R38">
        <v>2.1282434912910195E-06</v>
      </c>
      <c r="S38">
        <v>3.0445795869912084E-06</v>
      </c>
      <c r="T38">
        <v>4.025099613952819E-06</v>
      </c>
      <c r="U38">
        <v>5.016855502354801E-06</v>
      </c>
      <c r="V38">
        <v>5.975541611286771E-06</v>
      </c>
      <c r="W38">
        <v>6.8673293467246E-06</v>
      </c>
      <c r="X38">
        <v>7.668736093870897E-06</v>
      </c>
      <c r="Y38">
        <v>8.365439961299353E-06</v>
      </c>
      <c r="Z38">
        <v>8.950656201121055E-06</v>
      </c>
      <c r="AA38">
        <v>9.423448542664468E-06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6.00073288708658E-06</v>
      </c>
      <c r="AT38">
        <v>0.0003594447537396217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15:53" ht="12">
      <c r="O39">
        <v>4.0993137321475006E-08</v>
      </c>
      <c r="P39">
        <v>1.7730050080075842E-07</v>
      </c>
      <c r="Q39">
        <v>4.467980296006907E-07</v>
      </c>
      <c r="R39">
        <v>8.600069408807426E-07</v>
      </c>
      <c r="S39">
        <v>1.403156729665187E-06</v>
      </c>
      <c r="T39">
        <v>2.0467744267777637E-06</v>
      </c>
      <c r="U39">
        <v>2.754426779568129E-06</v>
      </c>
      <c r="V39">
        <v>3.4893767786007245E-06</v>
      </c>
      <c r="W39">
        <v>4.218758803359728E-06</v>
      </c>
      <c r="X39">
        <v>4.915673382639193E-06</v>
      </c>
      <c r="Y39">
        <v>5.5598121551851324E-06</v>
      </c>
      <c r="Z39">
        <v>6.137172329452884E-06</v>
      </c>
      <c r="AA39">
        <v>6.639285573592064E-06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5.231666151174009E-06</v>
      </c>
      <c r="AT39">
        <v>0.00031506595210761086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6:53" ht="12">
      <c r="P40">
        <v>2.5073519423912563E-08</v>
      </c>
      <c r="Q40">
        <v>1.1135579773637447E-07</v>
      </c>
      <c r="R40">
        <v>2.873663129710239E-07</v>
      </c>
      <c r="S40">
        <v>5.651265820131371E-07</v>
      </c>
      <c r="T40">
        <v>9.401729335339229E-07</v>
      </c>
      <c r="U40">
        <v>1.3959938054793894E-06</v>
      </c>
      <c r="V40">
        <v>1.909441758037741E-06</v>
      </c>
      <c r="W40">
        <v>2.455354466806998E-06</v>
      </c>
      <c r="X40">
        <v>3.0098077015745156E-06</v>
      </c>
      <c r="Y40">
        <v>3.552043329387595E-06</v>
      </c>
      <c r="Z40">
        <v>4.065355791694232E-06</v>
      </c>
      <c r="AA40">
        <v>4.537260364197597E-06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4.520216471733614E-06</v>
      </c>
      <c r="AT40">
        <v>0.0002737764642274733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7:53" ht="12">
      <c r="Q41">
        <v>1.5701938799960733E-08</v>
      </c>
      <c r="R41">
        <v>7.14122228604652E-08</v>
      </c>
      <c r="S41">
        <v>1.8828457692061848E-07</v>
      </c>
      <c r="T41">
        <v>3.7755689689139663E-07</v>
      </c>
      <c r="U41">
        <v>6.393760507931104E-07</v>
      </c>
      <c r="V41">
        <v>9.649255066605875E-07</v>
      </c>
      <c r="W41">
        <v>1.3397009298356399E-06</v>
      </c>
      <c r="X41">
        <v>1.7466398403101117E-06</v>
      </c>
      <c r="Y41">
        <v>2.1685482850718684E-06</v>
      </c>
      <c r="Z41">
        <v>2.589714019436583E-06</v>
      </c>
      <c r="AA41">
        <v>2.996808934042034E-06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3.870641256015319E-06</v>
      </c>
      <c r="AT41">
        <v>0.00023585790297116379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8:53" ht="12">
      <c r="R42">
        <v>1.0043702791049787E-08</v>
      </c>
      <c r="S42">
        <v>4.666940853993427E-08</v>
      </c>
      <c r="T42">
        <v>1.254677972108215E-07</v>
      </c>
      <c r="U42">
        <v>2.5610135891016176E-07</v>
      </c>
      <c r="V42">
        <v>4.408060175556161E-07</v>
      </c>
      <c r="W42">
        <v>6.752678664203648E-07</v>
      </c>
      <c r="X42">
        <v>9.505563717162332E-07</v>
      </c>
      <c r="Y42">
        <v>1.2552047204811071E-06</v>
      </c>
      <c r="Z42">
        <v>1.5769702631188471E-06</v>
      </c>
      <c r="AA42">
        <v>1.904114923076332E-06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3.2846303171077185E-06</v>
      </c>
      <c r="AT42">
        <v>0.00020144429615834663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9:53" ht="12">
      <c r="S43">
        <v>6.548719292185076E-09</v>
      </c>
      <c r="T43">
        <v>3.10279155234531E-08</v>
      </c>
      <c r="U43">
        <v>8.491111135374313E-08</v>
      </c>
      <c r="V43">
        <v>1.7615939479133247E-07</v>
      </c>
      <c r="W43">
        <v>3.0777446748499154E-07</v>
      </c>
      <c r="X43">
        <v>4.780230946939576E-07</v>
      </c>
      <c r="Y43">
        <v>6.81540794258696E-07</v>
      </c>
      <c r="Z43">
        <v>9.106924750766873E-07</v>
      </c>
      <c r="AA43">
        <v>1.1568249046615353E-06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2.7618773651538027E-06</v>
      </c>
      <c r="AT43">
        <v>0.00017055377156416344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20:53" ht="12">
      <c r="T44">
        <v>4.344926969278629E-09</v>
      </c>
      <c r="U44">
        <v>2.0955144255769087E-08</v>
      </c>
      <c r="V44">
        <v>5.8286000341315304E-08</v>
      </c>
      <c r="W44">
        <v>1.2274298656514822E-07</v>
      </c>
      <c r="X44">
        <v>2.1742585507159904E-07</v>
      </c>
      <c r="Y44">
        <v>3.420335126317877E-07</v>
      </c>
      <c r="Z44">
        <v>4.9346328208271E-07</v>
      </c>
      <c r="AA44">
        <v>6.666865238810562E-07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2.300554782368856E-06</v>
      </c>
      <c r="AT44">
        <v>0.00014311495688728042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21:53" ht="12">
      <c r="U45">
        <v>2.928964991733404E-09</v>
      </c>
      <c r="V45">
        <v>1.4357672058343062E-08</v>
      </c>
      <c r="W45">
        <v>4.053673598614239E-08</v>
      </c>
      <c r="X45">
        <v>8.655037016319871E-08</v>
      </c>
      <c r="Y45">
        <v>1.5528325045741972E-07</v>
      </c>
      <c r="Z45">
        <v>2.471868098846707E-07</v>
      </c>
      <c r="AA45">
        <v>3.6057732844478035E-07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1.8977083606351721E-06</v>
      </c>
      <c r="AT45">
        <v>0.00011898901184881821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22:53" ht="12">
      <c r="V46">
        <v>2.003441676884115E-09</v>
      </c>
      <c r="W46">
        <v>9.968681028757543E-09</v>
      </c>
      <c r="X46">
        <v>2.853580761466186E-08</v>
      </c>
      <c r="Y46">
        <v>6.170942572549003E-08</v>
      </c>
      <c r="Z46">
        <v>1.1203414239449761E-07</v>
      </c>
      <c r="AA46">
        <v>1.8031755708718928E-07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1.5495849340770022E-06</v>
      </c>
      <c r="AT46">
        <v>9.798800101551406E-05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23:53" ht="12">
      <c r="W47">
        <v>1.3888805471808364E-09</v>
      </c>
      <c r="X47">
        <v>7.0067014440426116E-09</v>
      </c>
      <c r="Y47">
        <v>2.0314552703862932E-08</v>
      </c>
      <c r="Z47">
        <v>4.445409837398059E-08</v>
      </c>
      <c r="AA47">
        <v>8.160140511009815E-08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1.2519031715232466E-06</v>
      </c>
      <c r="AT47">
        <v>7.989016773990788E-05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24:53" ht="12">
      <c r="X48">
        <v>9.74837673090018E-10</v>
      </c>
      <c r="Y48">
        <v>4.981064953680035E-09</v>
      </c>
      <c r="Z48">
        <v>1.4613662131221663E-08</v>
      </c>
      <c r="AA48">
        <v>3.23333382639795E-08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1.0000758488639971E-06</v>
      </c>
      <c r="AT48">
        <v>6.445256180027993E-05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25:53" ht="12">
      <c r="Y49">
        <v>6.921215186338681E-10</v>
      </c>
      <c r="Z49">
        <v>3.5786189570629845E-09</v>
      </c>
      <c r="AA49">
        <v>1.0615470724720546E-08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7.893904720498882E-07</v>
      </c>
      <c r="AT49">
        <v>5.1421393184685386E-05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26:53" ht="12">
      <c r="Z50">
        <v>4.96662200969832E-10</v>
      </c>
      <c r="AA50">
        <v>2.596457131003369E-09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6.15154019576707E-07</v>
      </c>
      <c r="AT50">
        <v>4.054042369437088E-05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27:53" ht="12">
      <c r="AA51">
        <v>3.599575985529278E-10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4.728067195857219E-07</v>
      </c>
      <c r="AT51">
        <v>3.155766109656486E-05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28:53" ht="12"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3.58009103485811E-07</v>
      </c>
      <c r="AT52">
        <v>2.423058365258965E-05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29:53" ht="12"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2.6670603813562116E-07</v>
      </c>
      <c r="AT53">
        <v>1.8330093354476868E-05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30:53" ht="12"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1.951709987155806E-07</v>
      </c>
      <c r="AT54">
        <v>1.3643372260527128E-05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31:53" ht="12"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1.4003348040969977E-07</v>
      </c>
      <c r="AT55">
        <v>9.975796588469787E-06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32:53" ht="12"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9.829214129797747E-08</v>
      </c>
      <c r="AT56">
        <v>7.152046725674209E-06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33:53" ht="12"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6.73160083522251E-08</v>
      </c>
      <c r="AT57">
        <v>5.016537323849501E-06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</row>
    <row r="58" spans="34:53" ht="12"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4.483585327205549E-08</v>
      </c>
      <c r="AT58">
        <v>3.433279615345383E-06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35:53" ht="12"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2.892764755169772E-08</v>
      </c>
      <c r="AT59">
        <v>2.2852776035248357E-06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</row>
    <row r="60" spans="36:53" ht="12"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1.7989830773105976E-08</v>
      </c>
      <c r="AT60">
        <v>1.4735505188877562E-06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37:53" ht="12"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1.0715968046814493E-08</v>
      </c>
      <c r="AT61">
        <v>9.158656428812389E-07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38:53" ht="12"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6.064228037790143E-09</v>
      </c>
      <c r="AT62">
        <v>5.452580806324622E-07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39:53" ht="12"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3.2249790378041325E-09</v>
      </c>
      <c r="AT63">
        <v>3.08407147473637E-07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40:53" ht="12">
      <c r="AN64">
        <v>0</v>
      </c>
      <c r="AO64">
        <v>0</v>
      </c>
      <c r="AP64">
        <v>0</v>
      </c>
      <c r="AQ64">
        <v>0</v>
      </c>
      <c r="AR64">
        <v>0</v>
      </c>
      <c r="AS64">
        <v>1.5876744533024064E-09</v>
      </c>
      <c r="AT64">
        <v>1.639325843709866E-07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41:53" ht="12">
      <c r="AO65">
        <v>0</v>
      </c>
      <c r="AP65">
        <v>0</v>
      </c>
      <c r="AQ65">
        <v>0</v>
      </c>
      <c r="AR65">
        <v>0</v>
      </c>
      <c r="AS65">
        <v>7.080785378846966E-10</v>
      </c>
      <c r="AT65">
        <v>8.066771526337913E-08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42:53" ht="12">
      <c r="AP66">
        <v>0</v>
      </c>
      <c r="AQ66">
        <v>0</v>
      </c>
      <c r="AR66">
        <v>0</v>
      </c>
      <c r="AS66">
        <v>2.7676602778455153E-10</v>
      </c>
      <c r="AT66">
        <v>3.5960797645020154E-08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43:53" ht="12">
      <c r="AQ67">
        <v>0</v>
      </c>
      <c r="AR67">
        <v>0</v>
      </c>
      <c r="AS67">
        <v>8.971334559333295E-11</v>
      </c>
      <c r="AT67">
        <v>1.4050094362358606E-08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44:53" ht="12">
      <c r="AR68">
        <v>0</v>
      </c>
      <c r="AS68">
        <v>2.168183086873595E-11</v>
      </c>
      <c r="AT68">
        <v>4.552505256054653E-09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45:53" ht="12">
      <c r="AS69">
        <v>2.972167956847514E-12</v>
      </c>
      <c r="AT69">
        <v>1.0998262988105238E-09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</row>
    <row r="70" spans="46:53" ht="12">
      <c r="AT70">
        <v>1.5071050539544428E-10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47:53" ht="12"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</row>
    <row r="72" spans="48:53" ht="12"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49:53" ht="12">
      <c r="AW73">
        <v>0</v>
      </c>
      <c r="AX73">
        <v>0</v>
      </c>
      <c r="AY73">
        <v>0</v>
      </c>
      <c r="AZ73">
        <v>0</v>
      </c>
      <c r="BA73">
        <v>0</v>
      </c>
    </row>
    <row r="74" spans="50:53" ht="12">
      <c r="AX74">
        <v>0</v>
      </c>
      <c r="AY74">
        <v>0</v>
      </c>
      <c r="AZ74">
        <v>0</v>
      </c>
      <c r="BA74">
        <v>0</v>
      </c>
    </row>
    <row r="75" spans="51:53" ht="12">
      <c r="AY75">
        <v>0</v>
      </c>
      <c r="AZ75">
        <v>0</v>
      </c>
      <c r="BA75">
        <v>0</v>
      </c>
    </row>
    <row r="76" spans="52:53" ht="12">
      <c r="AZ76">
        <v>6.488166427916113E-11</v>
      </c>
      <c r="BA76">
        <v>4.159969624787292E-10</v>
      </c>
    </row>
    <row r="77" ht="12">
      <c r="BA77">
        <v>5.688172269303163E-11</v>
      </c>
    </row>
  </sheetData>
  <hyperlinks>
    <hyperlink ref="B10" location="Cards!M13" display="Cards!M13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C136"/>
  <sheetViews>
    <sheetView showGridLines="0" zoomScale="90" zoomScaleNormal="90" workbookViewId="0" topLeftCell="A1">
      <selection activeCell="B4" sqref="B4"/>
    </sheetView>
  </sheetViews>
  <sheetFormatPr defaultColWidth="11.421875" defaultRowHeight="12.75"/>
  <cols>
    <col min="1" max="1" width="11.00390625" style="0" customWidth="1"/>
    <col min="2" max="2" width="10.140625" style="0" bestFit="1" customWidth="1"/>
    <col min="3" max="3" width="62.140625" style="0" customWidth="1"/>
    <col min="4" max="16384" width="8.8515625" style="0" customWidth="1"/>
  </cols>
  <sheetData>
    <row r="1" ht="12">
      <c r="A1" t="s">
        <v>9</v>
      </c>
    </row>
    <row r="2" ht="12">
      <c r="A2" t="s">
        <v>448</v>
      </c>
    </row>
    <row r="3" ht="12">
      <c r="B3" s="31">
        <v>38079</v>
      </c>
    </row>
    <row r="4" ht="12">
      <c r="A4" t="s">
        <v>449</v>
      </c>
    </row>
    <row r="5" ht="12">
      <c r="A5" t="s">
        <v>450</v>
      </c>
    </row>
    <row r="6" ht="12">
      <c r="A6" s="8" t="s">
        <v>451</v>
      </c>
    </row>
    <row r="10" spans="1:3" ht="12.75" customHeight="1" thickBot="1">
      <c r="A10" s="10" t="s">
        <v>386</v>
      </c>
      <c r="B10" s="10" t="s">
        <v>452</v>
      </c>
      <c r="C10" s="10" t="s">
        <v>453</v>
      </c>
    </row>
    <row r="11" spans="1:3" ht="12.75" thickTop="1">
      <c r="A11" s="18">
        <v>36860</v>
      </c>
      <c r="B11" t="s">
        <v>454</v>
      </c>
      <c r="C11" t="s">
        <v>10</v>
      </c>
    </row>
    <row r="12" spans="1:3" ht="12">
      <c r="A12" s="18">
        <v>36860</v>
      </c>
      <c r="B12" t="s">
        <v>454</v>
      </c>
      <c r="C12" t="s">
        <v>11</v>
      </c>
    </row>
    <row r="13" spans="1:3" ht="12">
      <c r="A13" s="18">
        <v>36860</v>
      </c>
      <c r="B13" t="s">
        <v>454</v>
      </c>
      <c r="C13" t="s">
        <v>12</v>
      </c>
    </row>
    <row r="14" spans="1:3" ht="12">
      <c r="A14" s="18">
        <v>36860</v>
      </c>
      <c r="B14" t="s">
        <v>454</v>
      </c>
      <c r="C14" t="s">
        <v>13</v>
      </c>
    </row>
    <row r="15" spans="1:3" ht="12">
      <c r="A15" s="18">
        <v>37396</v>
      </c>
      <c r="B15" t="s">
        <v>454</v>
      </c>
      <c r="C15" t="s">
        <v>38</v>
      </c>
    </row>
    <row r="16" ht="12">
      <c r="A16" s="16"/>
    </row>
    <row r="17" ht="12">
      <c r="A17" s="16"/>
    </row>
    <row r="18" ht="12">
      <c r="A18" s="16"/>
    </row>
    <row r="19" ht="12">
      <c r="A19" s="16"/>
    </row>
    <row r="20" ht="12">
      <c r="A20" s="31"/>
    </row>
    <row r="21" ht="12">
      <c r="A21" s="31"/>
    </row>
    <row r="22" ht="12">
      <c r="A22" s="31"/>
    </row>
    <row r="23" ht="12">
      <c r="A23" s="31"/>
    </row>
    <row r="24" ht="12">
      <c r="A24" s="31"/>
    </row>
    <row r="25" ht="12">
      <c r="A25" s="31"/>
    </row>
    <row r="26" ht="12">
      <c r="A26" s="31"/>
    </row>
    <row r="27" ht="12">
      <c r="A27" s="31"/>
    </row>
    <row r="28" ht="12">
      <c r="A28" s="31"/>
    </row>
    <row r="29" ht="12">
      <c r="A29" s="31"/>
    </row>
    <row r="30" ht="12">
      <c r="A30" s="31"/>
    </row>
    <row r="31" ht="12">
      <c r="A31" s="31"/>
    </row>
    <row r="32" ht="12">
      <c r="A32" s="31"/>
    </row>
    <row r="33" ht="12">
      <c r="A33" s="31"/>
    </row>
    <row r="34" ht="12">
      <c r="A34" s="31"/>
    </row>
    <row r="35" ht="12">
      <c r="A35" s="31"/>
    </row>
    <row r="36" ht="12">
      <c r="A36" s="31"/>
    </row>
    <row r="37" ht="12">
      <c r="A37" s="31"/>
    </row>
    <row r="38" ht="12">
      <c r="A38" s="31"/>
    </row>
    <row r="39" ht="12">
      <c r="A39" s="31"/>
    </row>
    <row r="40" ht="12">
      <c r="A40" s="31"/>
    </row>
    <row r="41" ht="12">
      <c r="A41" s="31"/>
    </row>
    <row r="42" ht="12">
      <c r="A42" s="31"/>
    </row>
    <row r="43" ht="12">
      <c r="A43" s="31"/>
    </row>
    <row r="44" ht="12">
      <c r="A44" s="31"/>
    </row>
    <row r="45" ht="12">
      <c r="A45" s="31"/>
    </row>
    <row r="46" ht="12">
      <c r="A46" s="31"/>
    </row>
    <row r="47" ht="12">
      <c r="A47" s="31"/>
    </row>
    <row r="48" ht="12">
      <c r="A48" s="76"/>
    </row>
    <row r="49" ht="12">
      <c r="A49" s="31"/>
    </row>
    <row r="50" ht="12">
      <c r="A50" s="76"/>
    </row>
    <row r="51" ht="12">
      <c r="A51" s="31"/>
    </row>
    <row r="52" ht="12">
      <c r="A52" s="31"/>
    </row>
    <row r="53" ht="12">
      <c r="A53" s="31"/>
    </row>
    <row r="54" ht="12">
      <c r="A54" s="31"/>
    </row>
    <row r="55" ht="12">
      <c r="A55" s="31"/>
    </row>
    <row r="56" ht="12">
      <c r="A56" s="31"/>
    </row>
    <row r="57" ht="12">
      <c r="A57" s="1"/>
    </row>
    <row r="58" ht="12">
      <c r="B58" s="43"/>
    </row>
    <row r="90" ht="12">
      <c r="A90" s="44" t="s">
        <v>455</v>
      </c>
    </row>
    <row r="91" spans="1:2" ht="12">
      <c r="A91">
        <v>10</v>
      </c>
      <c r="B91" t="s">
        <v>456</v>
      </c>
    </row>
    <row r="92" spans="1:2" ht="12">
      <c r="A92">
        <v>0</v>
      </c>
      <c r="B92" t="s">
        <v>457</v>
      </c>
    </row>
    <row r="93" spans="1:2" ht="12">
      <c r="A93">
        <v>0</v>
      </c>
      <c r="B93" t="s">
        <v>458</v>
      </c>
    </row>
    <row r="94" spans="1:2" ht="12">
      <c r="A94">
        <v>1</v>
      </c>
      <c r="B94" t="s">
        <v>459</v>
      </c>
    </row>
    <row r="95" spans="1:2" ht="12">
      <c r="A95">
        <v>2</v>
      </c>
      <c r="B95" t="s">
        <v>460</v>
      </c>
    </row>
    <row r="97" ht="12">
      <c r="A97" s="44" t="s">
        <v>461</v>
      </c>
    </row>
    <row r="98" spans="1:2" ht="12">
      <c r="A98" t="s">
        <v>462</v>
      </c>
      <c r="B98" t="s">
        <v>306</v>
      </c>
    </row>
    <row r="99" spans="1:2" ht="12">
      <c r="A99" t="s">
        <v>307</v>
      </c>
      <c r="B99" t="s">
        <v>308</v>
      </c>
    </row>
    <row r="100" spans="1:2" ht="12">
      <c r="A100" t="s">
        <v>395</v>
      </c>
      <c r="B100" t="s">
        <v>309</v>
      </c>
    </row>
    <row r="101" spans="1:2" ht="12">
      <c r="A101" t="s">
        <v>443</v>
      </c>
      <c r="B101" t="s">
        <v>306</v>
      </c>
    </row>
    <row r="102" spans="1:2" ht="12">
      <c r="A102" t="s">
        <v>444</v>
      </c>
      <c r="B102" t="s">
        <v>308</v>
      </c>
    </row>
    <row r="103" spans="1:2" ht="12">
      <c r="A103" t="s">
        <v>445</v>
      </c>
      <c r="B103" t="s">
        <v>310</v>
      </c>
    </row>
    <row r="104" spans="1:2" ht="12">
      <c r="A104" t="s">
        <v>447</v>
      </c>
      <c r="B104" t="s">
        <v>311</v>
      </c>
    </row>
    <row r="105" ht="12">
      <c r="A105" t="s">
        <v>312</v>
      </c>
    </row>
    <row r="106" ht="12">
      <c r="A106" t="s">
        <v>313</v>
      </c>
    </row>
    <row r="107" spans="1:2" ht="12">
      <c r="A107" t="s">
        <v>314</v>
      </c>
      <c r="B107" t="s">
        <v>315</v>
      </c>
    </row>
    <row r="108" ht="12">
      <c r="A108" t="s">
        <v>316</v>
      </c>
    </row>
    <row r="109" spans="1:2" ht="12">
      <c r="A109" t="s">
        <v>317</v>
      </c>
      <c r="B109" t="s">
        <v>318</v>
      </c>
    </row>
    <row r="110" spans="1:2" ht="12">
      <c r="A110" t="s">
        <v>319</v>
      </c>
      <c r="B110" t="s">
        <v>315</v>
      </c>
    </row>
    <row r="111" ht="12">
      <c r="A111" t="s">
        <v>320</v>
      </c>
    </row>
    <row r="112" spans="1:2" ht="12">
      <c r="A112" t="s">
        <v>321</v>
      </c>
      <c r="B112" t="s">
        <v>322</v>
      </c>
    </row>
    <row r="113" spans="1:2" ht="12">
      <c r="A113" t="s">
        <v>394</v>
      </c>
      <c r="B113" t="s">
        <v>323</v>
      </c>
    </row>
    <row r="114" spans="1:2" ht="12">
      <c r="A114" t="s">
        <v>393</v>
      </c>
      <c r="B114" t="s">
        <v>324</v>
      </c>
    </row>
    <row r="115" spans="1:2" ht="12">
      <c r="A115" t="s">
        <v>442</v>
      </c>
      <c r="B115" t="s">
        <v>325</v>
      </c>
    </row>
    <row r="116" spans="1:2" ht="12">
      <c r="A116" t="s">
        <v>326</v>
      </c>
      <c r="B116" t="s">
        <v>327</v>
      </c>
    </row>
    <row r="117" spans="1:2" ht="12">
      <c r="A117" t="s">
        <v>328</v>
      </c>
      <c r="B117" t="s">
        <v>329</v>
      </c>
    </row>
    <row r="118" spans="1:2" ht="12">
      <c r="A118" t="s">
        <v>392</v>
      </c>
      <c r="B118" t="s">
        <v>330</v>
      </c>
    </row>
    <row r="119" ht="12">
      <c r="A119" t="s">
        <v>331</v>
      </c>
    </row>
    <row r="120" spans="1:2" ht="12">
      <c r="A120" t="s">
        <v>332</v>
      </c>
      <c r="B120" t="s">
        <v>333</v>
      </c>
    </row>
    <row r="121" spans="1:2" ht="12">
      <c r="A121" t="s">
        <v>334</v>
      </c>
      <c r="B121" t="s">
        <v>335</v>
      </c>
    </row>
    <row r="122" spans="1:2" ht="12">
      <c r="A122" t="s">
        <v>446</v>
      </c>
      <c r="B122" t="s">
        <v>315</v>
      </c>
    </row>
    <row r="123" spans="1:2" ht="12">
      <c r="A123" t="s">
        <v>336</v>
      </c>
      <c r="B123" t="s">
        <v>337</v>
      </c>
    </row>
    <row r="124" spans="1:2" ht="12">
      <c r="A124" t="s">
        <v>433</v>
      </c>
      <c r="B124" t="s">
        <v>338</v>
      </c>
    </row>
    <row r="125" ht="12">
      <c r="A125" t="s">
        <v>339</v>
      </c>
    </row>
    <row r="126" ht="12">
      <c r="A126" t="s">
        <v>340</v>
      </c>
    </row>
    <row r="127" ht="12">
      <c r="A127" t="s">
        <v>341</v>
      </c>
    </row>
    <row r="128" ht="12">
      <c r="A128" t="s">
        <v>342</v>
      </c>
    </row>
    <row r="129" ht="12">
      <c r="A129" t="s">
        <v>343</v>
      </c>
    </row>
    <row r="130" ht="12">
      <c r="A130" t="s">
        <v>344</v>
      </c>
    </row>
    <row r="131" spans="1:2" ht="12">
      <c r="A131" t="s">
        <v>439</v>
      </c>
      <c r="B131" t="s">
        <v>345</v>
      </c>
    </row>
    <row r="132" spans="1:2" ht="12">
      <c r="A132" t="s">
        <v>440</v>
      </c>
      <c r="B132" t="s">
        <v>346</v>
      </c>
    </row>
    <row r="133" spans="1:2" ht="12">
      <c r="A133" t="s">
        <v>441</v>
      </c>
      <c r="B133" t="s">
        <v>346</v>
      </c>
    </row>
    <row r="135" ht="12">
      <c r="A135" s="44" t="s">
        <v>347</v>
      </c>
    </row>
    <row r="136" ht="12">
      <c r="A136" t="s">
        <v>348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1">
    <pageSetUpPr fitToPage="1"/>
  </sheetPr>
  <dimension ref="A1:AF208"/>
  <sheetViews>
    <sheetView showGridLines="0" zoomScale="90" zoomScaleNormal="90" workbookViewId="0" topLeftCell="A78">
      <selection activeCell="B132" sqref="B132"/>
    </sheetView>
  </sheetViews>
  <sheetFormatPr defaultColWidth="11.421875" defaultRowHeight="12.75"/>
  <cols>
    <col min="1" max="1" width="3.7109375" style="0" customWidth="1"/>
    <col min="2" max="32" width="9.140625" style="2" customWidth="1"/>
    <col min="33" max="16384" width="8.8515625" style="0" customWidth="1"/>
  </cols>
  <sheetData>
    <row r="1" spans="1:25" ht="34.5">
      <c r="A1" s="104"/>
      <c r="B1" s="105" t="s">
        <v>383</v>
      </c>
      <c r="C1" s="106"/>
      <c r="D1" s="107"/>
      <c r="E1" s="107"/>
      <c r="F1" s="107"/>
      <c r="G1" s="107"/>
      <c r="H1" s="107"/>
      <c r="I1" s="108"/>
      <c r="J1" s="109"/>
      <c r="K1" s="107"/>
      <c r="L1" s="107"/>
      <c r="M1" s="107"/>
      <c r="N1" s="107"/>
      <c r="O1" s="110"/>
      <c r="P1" s="100"/>
      <c r="Q1" s="100"/>
      <c r="R1" s="75"/>
      <c r="S1" s="75"/>
      <c r="T1" s="75"/>
      <c r="U1" s="75"/>
      <c r="V1" s="75"/>
      <c r="W1" s="75"/>
      <c r="X1" s="75"/>
      <c r="Y1" s="75"/>
    </row>
    <row r="2" spans="1:25" ht="15">
      <c r="A2" s="111"/>
      <c r="B2" s="112" t="s">
        <v>384</v>
      </c>
      <c r="C2" s="113"/>
      <c r="D2" s="193"/>
      <c r="E2" s="193"/>
      <c r="F2" s="100"/>
      <c r="G2" s="100"/>
      <c r="H2" s="100"/>
      <c r="I2" s="100"/>
      <c r="J2" s="100"/>
      <c r="K2" s="100"/>
      <c r="L2" s="100"/>
      <c r="M2" s="100"/>
      <c r="N2" s="100"/>
      <c r="O2" s="114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111"/>
      <c r="B3" s="112" t="s">
        <v>385</v>
      </c>
      <c r="C3" s="113"/>
      <c r="D3" s="193"/>
      <c r="E3" s="193"/>
      <c r="F3" s="100"/>
      <c r="G3" s="100"/>
      <c r="H3" s="100"/>
      <c r="I3" s="100"/>
      <c r="J3" s="100"/>
      <c r="K3" s="100"/>
      <c r="L3" s="100"/>
      <c r="M3" s="100"/>
      <c r="N3" s="100"/>
      <c r="O3" s="114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">
      <c r="A4" s="111"/>
      <c r="B4" s="112" t="s">
        <v>386</v>
      </c>
      <c r="C4" s="115">
        <f ca="1">TODAY()</f>
        <v>39877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14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111"/>
      <c r="B5" s="116" t="s">
        <v>387</v>
      </c>
      <c r="C5" s="116" t="s">
        <v>62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4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8">
      <c r="A6" s="111"/>
      <c r="B6" s="78" t="s">
        <v>388</v>
      </c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100"/>
      <c r="O6" s="114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8.75" thickBot="1">
      <c r="A7" s="111"/>
      <c r="B7" s="78" t="s">
        <v>389</v>
      </c>
      <c r="C7" s="79"/>
      <c r="D7" s="79"/>
      <c r="E7" s="79"/>
      <c r="F7" s="77"/>
      <c r="G7" s="77"/>
      <c r="H7" s="77"/>
      <c r="I7" s="77"/>
      <c r="J7" s="77"/>
      <c r="N7" s="100"/>
      <c r="O7" s="114"/>
      <c r="P7" s="230" t="s">
        <v>30</v>
      </c>
      <c r="Q7" s="75"/>
      <c r="R7" s="75"/>
      <c r="S7" s="75"/>
      <c r="T7" s="231" t="s">
        <v>31</v>
      </c>
      <c r="U7" s="231" t="s">
        <v>32</v>
      </c>
      <c r="V7" s="231" t="s">
        <v>33</v>
      </c>
      <c r="W7" s="75"/>
      <c r="X7" s="75"/>
      <c r="Y7" s="75"/>
    </row>
    <row r="8" spans="1:25" ht="13.5" thickBot="1">
      <c r="A8" s="111"/>
      <c r="B8" s="80"/>
      <c r="C8" s="81" t="s">
        <v>390</v>
      </c>
      <c r="D8" s="81" t="s">
        <v>391</v>
      </c>
      <c r="E8" s="81" t="s">
        <v>392</v>
      </c>
      <c r="F8" s="81" t="s">
        <v>393</v>
      </c>
      <c r="G8" s="81" t="s">
        <v>394</v>
      </c>
      <c r="H8" s="81" t="s">
        <v>395</v>
      </c>
      <c r="I8" s="82" t="s">
        <v>396</v>
      </c>
      <c r="J8" s="82"/>
      <c r="N8" s="100"/>
      <c r="O8" s="114"/>
      <c r="P8" s="111"/>
      <c r="Q8" s="75"/>
      <c r="R8" s="75"/>
      <c r="S8" s="75"/>
      <c r="T8" s="231"/>
      <c r="U8" s="231"/>
      <c r="V8" s="231"/>
      <c r="W8" s="75"/>
      <c r="X8" s="75"/>
      <c r="Y8" s="75"/>
    </row>
    <row r="9" spans="1:25" ht="13.5" thickBot="1">
      <c r="A9" s="111"/>
      <c r="B9" s="83" t="s">
        <v>397</v>
      </c>
      <c r="C9" s="238"/>
      <c r="D9" s="233"/>
      <c r="E9" s="205">
        <f>IF(C9&lt;&gt;"",1-C9,"")</f>
      </c>
      <c r="F9" s="84">
        <f>IF(C9&gt;0,IF(D9&gt;0,+C9*D9,""),"")</f>
      </c>
      <c r="G9" s="85"/>
      <c r="H9" s="84">
        <f>IF(G9="","",+F9/G9)</f>
      </c>
      <c r="I9" s="194"/>
      <c r="J9" s="194"/>
      <c r="K9" s="217"/>
      <c r="N9" s="100"/>
      <c r="O9" s="114"/>
      <c r="P9" s="111" t="str">
        <f>CONCATENATE(T9," ",U9," ",V9)</f>
        <v>  </v>
      </c>
      <c r="Q9" s="75"/>
      <c r="R9" s="75"/>
      <c r="S9" s="75"/>
      <c r="T9" s="231">
        <f>IF(C9&gt;1,"Must be between 0 and 100,","")</f>
      </c>
      <c r="U9" s="231">
        <f>IF(D9&lt;&gt;"",IF(D9&lt;1,"W must be &gt; 1",""),"")</f>
      </c>
      <c r="V9" s="231"/>
      <c r="W9" s="75"/>
      <c r="X9" s="75"/>
      <c r="Y9" s="75"/>
    </row>
    <row r="10" spans="1:25" ht="12.75">
      <c r="A10" s="111"/>
      <c r="B10" s="102"/>
      <c r="C10" s="41"/>
      <c r="D10" s="41"/>
      <c r="E10" s="41"/>
      <c r="F10" s="41"/>
      <c r="G10" s="41"/>
      <c r="H10" s="100"/>
      <c r="I10" s="100"/>
      <c r="J10" s="103"/>
      <c r="N10" s="100"/>
      <c r="O10" s="114"/>
      <c r="P10" s="111"/>
      <c r="Q10" s="75"/>
      <c r="R10" s="75"/>
      <c r="S10" s="75"/>
      <c r="T10" s="231"/>
      <c r="U10" s="231"/>
      <c r="V10" s="231"/>
      <c r="W10" s="75"/>
      <c r="X10" s="75"/>
      <c r="Y10" s="75"/>
    </row>
    <row r="11" spans="1:25" ht="12.75">
      <c r="A11" s="111"/>
      <c r="B11" s="117" t="s">
        <v>398</v>
      </c>
      <c r="C11" s="118"/>
      <c r="D11" s="117"/>
      <c r="E11" s="117"/>
      <c r="F11" s="118"/>
      <c r="G11" s="77"/>
      <c r="H11" s="118"/>
      <c r="I11" s="119"/>
      <c r="J11" s="77"/>
      <c r="K11" s="117" t="s">
        <v>399</v>
      </c>
      <c r="L11" s="120"/>
      <c r="M11" s="118"/>
      <c r="N11" s="121"/>
      <c r="O11" s="114"/>
      <c r="P11" s="111"/>
      <c r="Q11" s="75"/>
      <c r="R11" s="75"/>
      <c r="S11" s="75"/>
      <c r="T11" s="231"/>
      <c r="U11" s="231"/>
      <c r="V11" s="231"/>
      <c r="W11" s="75"/>
      <c r="X11" s="75"/>
      <c r="Y11" s="75"/>
    </row>
    <row r="12" spans="1:25" ht="13.5" thickBot="1">
      <c r="A12" s="111"/>
      <c r="B12" s="87" t="s">
        <v>400</v>
      </c>
      <c r="C12" s="88" t="s">
        <v>401</v>
      </c>
      <c r="D12" s="88" t="s">
        <v>402</v>
      </c>
      <c r="E12" s="88" t="s">
        <v>403</v>
      </c>
      <c r="F12" s="87" t="s">
        <v>404</v>
      </c>
      <c r="G12" s="77"/>
      <c r="H12" s="88" t="s">
        <v>405</v>
      </c>
      <c r="I12" s="89" t="s">
        <v>406</v>
      </c>
      <c r="J12" s="77"/>
      <c r="K12" s="88" t="s">
        <v>407</v>
      </c>
      <c r="L12" s="88" t="s">
        <v>408</v>
      </c>
      <c r="M12" s="87" t="s">
        <v>409</v>
      </c>
      <c r="N12" s="90" t="s">
        <v>410</v>
      </c>
      <c r="O12" s="114"/>
      <c r="Q12" s="75"/>
      <c r="R12" s="231" t="s">
        <v>34</v>
      </c>
      <c r="T12" s="231" t="s">
        <v>35</v>
      </c>
      <c r="U12" s="231"/>
      <c r="V12" s="231"/>
      <c r="W12" s="75"/>
      <c r="X12" s="75"/>
      <c r="Y12" s="75"/>
    </row>
    <row r="13" spans="1:25" ht="12.75">
      <c r="A13" s="122">
        <v>1</v>
      </c>
      <c r="B13" s="193"/>
      <c r="C13" s="234"/>
      <c r="D13" s="237"/>
      <c r="E13" s="234"/>
      <c r="F13" s="235"/>
      <c r="G13" s="100"/>
      <c r="H13" s="123"/>
      <c r="I13" s="124">
        <f aca="true" t="shared" si="0" ref="I13:I42">IF(F13="Y",IF(H13&lt;&gt;"",H13*M13,""),"")</f>
      </c>
      <c r="J13" s="77"/>
      <c r="K13" s="125">
        <f aca="true" t="shared" si="1" ref="K13:K42">IF(C13&lt;&gt;"",1-C13,IF(E13&lt;&gt;"",1-($E$43*$C$9/$E$44),""))</f>
      </c>
      <c r="L13" s="126">
        <f aca="true" t="shared" si="2" ref="L13:L42">IF(C13&lt;&gt;"",C13*D13,"")</f>
      </c>
      <c r="M13" s="127">
        <f aca="true" t="shared" si="3" ref="M13:M42">IF(B13&lt;&gt;"",IF(E13&lt;&gt;"",E13,L13/$F$9),"")</f>
      </c>
      <c r="N13" s="128">
        <f aca="true" t="shared" si="4" ref="N13:N42">IF(F13="Y",M13,"")</f>
      </c>
      <c r="O13" s="114"/>
      <c r="P13" s="111" t="str">
        <f aca="true" t="shared" si="5" ref="P13:P42">CONCATENATE(T13," ",U13)</f>
        <v> </v>
      </c>
      <c r="S13" s="231"/>
      <c r="T13" s="134">
        <f aca="true" t="shared" si="6" ref="T13:T42">IF($C13&gt;$C$9,"b must be less than B,","")</f>
      </c>
      <c r="U13" s="134">
        <f aca="true" t="shared" si="7" ref="U13:U42">IF($D13&gt;$D$9,"Caution, w &gt; W,","")</f>
      </c>
      <c r="V13" s="231"/>
      <c r="W13" s="75"/>
      <c r="X13" s="75"/>
      <c r="Y13" s="75"/>
    </row>
    <row r="14" spans="1:25" ht="12.75">
      <c r="A14" s="122">
        <v>2</v>
      </c>
      <c r="B14" s="193"/>
      <c r="C14" s="234"/>
      <c r="D14" s="237"/>
      <c r="E14" s="234"/>
      <c r="F14" s="235"/>
      <c r="G14" s="100"/>
      <c r="H14" s="123"/>
      <c r="I14" s="124">
        <f t="shared" si="0"/>
      </c>
      <c r="J14" s="77"/>
      <c r="K14" s="125">
        <f t="shared" si="1"/>
      </c>
      <c r="L14" s="126">
        <f t="shared" si="2"/>
      </c>
      <c r="M14" s="127">
        <f t="shared" si="3"/>
      </c>
      <c r="N14" s="128">
        <f t="shared" si="4"/>
      </c>
      <c r="O14" s="114"/>
      <c r="P14" s="111" t="str">
        <f t="shared" si="5"/>
        <v> </v>
      </c>
      <c r="Q14" s="232"/>
      <c r="R14" s="232"/>
      <c r="S14" s="231"/>
      <c r="T14" s="134">
        <f t="shared" si="6"/>
      </c>
      <c r="U14" s="134">
        <f t="shared" si="7"/>
      </c>
      <c r="V14" s="231"/>
      <c r="W14" s="75"/>
      <c r="X14" s="75"/>
      <c r="Y14" s="75"/>
    </row>
    <row r="15" spans="1:25" ht="12.75">
      <c r="A15" s="122">
        <v>3</v>
      </c>
      <c r="B15" s="193"/>
      <c r="C15" s="234"/>
      <c r="D15" s="237"/>
      <c r="E15" s="234"/>
      <c r="F15" s="235"/>
      <c r="G15" s="100"/>
      <c r="H15" s="123"/>
      <c r="I15" s="124">
        <f t="shared" si="0"/>
      </c>
      <c r="J15" s="77"/>
      <c r="K15" s="125">
        <f t="shared" si="1"/>
      </c>
      <c r="L15" s="126">
        <f t="shared" si="2"/>
      </c>
      <c r="M15" s="127">
        <f t="shared" si="3"/>
      </c>
      <c r="N15" s="128">
        <f t="shared" si="4"/>
      </c>
      <c r="O15" s="114"/>
      <c r="P15" s="111" t="str">
        <f t="shared" si="5"/>
        <v> </v>
      </c>
      <c r="Q15" s="232"/>
      <c r="R15" s="232"/>
      <c r="S15" s="231"/>
      <c r="T15" s="134">
        <f t="shared" si="6"/>
      </c>
      <c r="U15" s="134">
        <f t="shared" si="7"/>
      </c>
      <c r="V15" s="231"/>
      <c r="W15" s="75"/>
      <c r="X15" s="75"/>
      <c r="Y15" s="75"/>
    </row>
    <row r="16" spans="1:25" ht="12.75">
      <c r="A16" s="122">
        <v>4</v>
      </c>
      <c r="B16" s="193"/>
      <c r="C16" s="234"/>
      <c r="D16" s="237"/>
      <c r="E16" s="234"/>
      <c r="F16" s="236"/>
      <c r="G16" s="100"/>
      <c r="H16" s="123"/>
      <c r="I16" s="124">
        <f t="shared" si="0"/>
      </c>
      <c r="J16" s="77"/>
      <c r="K16" s="125">
        <f t="shared" si="1"/>
      </c>
      <c r="L16" s="126">
        <f t="shared" si="2"/>
      </c>
      <c r="M16" s="127">
        <f t="shared" si="3"/>
      </c>
      <c r="N16" s="128">
        <f t="shared" si="4"/>
      </c>
      <c r="O16" s="114"/>
      <c r="P16" s="111" t="str">
        <f t="shared" si="5"/>
        <v> </v>
      </c>
      <c r="Q16" s="232"/>
      <c r="R16" s="232"/>
      <c r="S16" s="231"/>
      <c r="T16" s="134">
        <f t="shared" si="6"/>
      </c>
      <c r="U16" s="134">
        <f t="shared" si="7"/>
      </c>
      <c r="V16" s="231"/>
      <c r="W16" s="75"/>
      <c r="X16" s="75"/>
      <c r="Y16" s="75"/>
    </row>
    <row r="17" spans="1:25" ht="12.75">
      <c r="A17" s="122">
        <v>5</v>
      </c>
      <c r="B17" s="193"/>
      <c r="C17" s="234"/>
      <c r="D17" s="237"/>
      <c r="E17" s="234"/>
      <c r="F17" s="236"/>
      <c r="G17" s="100"/>
      <c r="H17" s="123"/>
      <c r="I17" s="124">
        <f t="shared" si="0"/>
      </c>
      <c r="J17" s="77"/>
      <c r="K17" s="125">
        <f t="shared" si="1"/>
      </c>
      <c r="L17" s="126">
        <f t="shared" si="2"/>
      </c>
      <c r="M17" s="127">
        <f t="shared" si="3"/>
      </c>
      <c r="N17" s="128">
        <f t="shared" si="4"/>
      </c>
      <c r="O17" s="114"/>
      <c r="P17" s="111" t="str">
        <f t="shared" si="5"/>
        <v> </v>
      </c>
      <c r="Q17" s="232"/>
      <c r="R17" s="232"/>
      <c r="S17" s="231"/>
      <c r="T17" s="134">
        <f t="shared" si="6"/>
      </c>
      <c r="U17" s="134">
        <f t="shared" si="7"/>
      </c>
      <c r="V17" s="231"/>
      <c r="W17" s="75"/>
      <c r="X17" s="75"/>
      <c r="Y17" s="75"/>
    </row>
    <row r="18" spans="1:25" ht="12.75">
      <c r="A18" s="122">
        <v>6</v>
      </c>
      <c r="B18" s="193"/>
      <c r="C18" s="234"/>
      <c r="D18" s="237"/>
      <c r="E18" s="234"/>
      <c r="F18" s="236"/>
      <c r="G18" s="100"/>
      <c r="H18" s="123"/>
      <c r="I18" s="124">
        <f t="shared" si="0"/>
      </c>
      <c r="J18" s="77"/>
      <c r="K18" s="125">
        <f t="shared" si="1"/>
      </c>
      <c r="L18" s="126">
        <f t="shared" si="2"/>
      </c>
      <c r="M18" s="127">
        <f t="shared" si="3"/>
      </c>
      <c r="N18" s="128">
        <f t="shared" si="4"/>
      </c>
      <c r="O18" s="114"/>
      <c r="P18" s="111" t="str">
        <f t="shared" si="5"/>
        <v> </v>
      </c>
      <c r="Q18" s="232"/>
      <c r="R18" s="232"/>
      <c r="S18" s="231"/>
      <c r="T18" s="134">
        <f t="shared" si="6"/>
      </c>
      <c r="U18" s="134">
        <f t="shared" si="7"/>
      </c>
      <c r="V18" s="231"/>
      <c r="W18" s="75"/>
      <c r="X18" s="75"/>
      <c r="Y18" s="75"/>
    </row>
    <row r="19" spans="1:25" ht="12.75">
      <c r="A19" s="122">
        <v>7</v>
      </c>
      <c r="B19" s="193"/>
      <c r="C19" s="234"/>
      <c r="D19" s="237"/>
      <c r="E19" s="234"/>
      <c r="F19" s="236"/>
      <c r="G19" s="100"/>
      <c r="H19" s="123"/>
      <c r="I19" s="124">
        <f t="shared" si="0"/>
      </c>
      <c r="J19" s="77"/>
      <c r="K19" s="125">
        <f t="shared" si="1"/>
      </c>
      <c r="L19" s="126">
        <f t="shared" si="2"/>
      </c>
      <c r="M19" s="127">
        <f t="shared" si="3"/>
      </c>
      <c r="N19" s="128">
        <f t="shared" si="4"/>
      </c>
      <c r="O19" s="114"/>
      <c r="P19" s="111" t="str">
        <f t="shared" si="5"/>
        <v> </v>
      </c>
      <c r="Q19" s="232"/>
      <c r="R19" s="232"/>
      <c r="S19" s="231"/>
      <c r="T19" s="134">
        <f t="shared" si="6"/>
      </c>
      <c r="U19" s="134">
        <f t="shared" si="7"/>
      </c>
      <c r="V19" s="231"/>
      <c r="W19" s="75"/>
      <c r="X19" s="75"/>
      <c r="Y19" s="75"/>
    </row>
    <row r="20" spans="1:25" ht="12.75">
      <c r="A20" s="122">
        <v>8</v>
      </c>
      <c r="B20" s="193"/>
      <c r="C20" s="234"/>
      <c r="D20" s="237"/>
      <c r="E20" s="234"/>
      <c r="F20" s="236"/>
      <c r="G20" s="100"/>
      <c r="H20" s="123"/>
      <c r="I20" s="124">
        <f t="shared" si="0"/>
      </c>
      <c r="J20" s="77"/>
      <c r="K20" s="125">
        <f t="shared" si="1"/>
      </c>
      <c r="L20" s="126">
        <f t="shared" si="2"/>
      </c>
      <c r="M20" s="127">
        <f t="shared" si="3"/>
      </c>
      <c r="N20" s="128">
        <f t="shared" si="4"/>
      </c>
      <c r="O20" s="114"/>
      <c r="P20" s="111" t="str">
        <f t="shared" si="5"/>
        <v> </v>
      </c>
      <c r="Q20" s="232"/>
      <c r="R20" s="232"/>
      <c r="S20" s="231"/>
      <c r="T20" s="134">
        <f t="shared" si="6"/>
      </c>
      <c r="U20" s="134">
        <f t="shared" si="7"/>
      </c>
      <c r="V20" s="231"/>
      <c r="W20" s="75"/>
      <c r="X20" s="75"/>
      <c r="Y20" s="75"/>
    </row>
    <row r="21" spans="1:25" ht="12.75">
      <c r="A21" s="122">
        <v>9</v>
      </c>
      <c r="B21" s="193"/>
      <c r="C21" s="234"/>
      <c r="D21" s="237"/>
      <c r="E21" s="234"/>
      <c r="F21" s="236"/>
      <c r="G21" s="100"/>
      <c r="H21" s="123"/>
      <c r="I21" s="124">
        <f t="shared" si="0"/>
      </c>
      <c r="J21" s="77"/>
      <c r="K21" s="125">
        <f t="shared" si="1"/>
      </c>
      <c r="L21" s="126">
        <f t="shared" si="2"/>
      </c>
      <c r="M21" s="127">
        <f t="shared" si="3"/>
      </c>
      <c r="N21" s="128">
        <f t="shared" si="4"/>
      </c>
      <c r="O21" s="114"/>
      <c r="P21" s="111" t="str">
        <f t="shared" si="5"/>
        <v> </v>
      </c>
      <c r="Q21" s="232"/>
      <c r="R21" s="232"/>
      <c r="S21" s="231"/>
      <c r="T21" s="134">
        <f t="shared" si="6"/>
      </c>
      <c r="U21" s="134">
        <f t="shared" si="7"/>
      </c>
      <c r="V21" s="231"/>
      <c r="W21" s="75"/>
      <c r="X21" s="75"/>
      <c r="Y21" s="75"/>
    </row>
    <row r="22" spans="1:25" ht="12.75">
      <c r="A22" s="122">
        <v>10</v>
      </c>
      <c r="B22" s="193"/>
      <c r="C22" s="234"/>
      <c r="D22" s="237"/>
      <c r="E22" s="234"/>
      <c r="F22" s="236"/>
      <c r="G22" s="100"/>
      <c r="H22" s="123"/>
      <c r="I22" s="124">
        <f t="shared" si="0"/>
      </c>
      <c r="J22" s="77"/>
      <c r="K22" s="125">
        <f t="shared" si="1"/>
      </c>
      <c r="L22" s="126">
        <f t="shared" si="2"/>
      </c>
      <c r="M22" s="127">
        <f t="shared" si="3"/>
      </c>
      <c r="N22" s="128">
        <f t="shared" si="4"/>
      </c>
      <c r="O22" s="114"/>
      <c r="P22" s="111" t="str">
        <f t="shared" si="5"/>
        <v> </v>
      </c>
      <c r="Q22" s="232"/>
      <c r="R22" s="232"/>
      <c r="S22" s="231"/>
      <c r="T22" s="134">
        <f t="shared" si="6"/>
      </c>
      <c r="U22" s="134">
        <f t="shared" si="7"/>
      </c>
      <c r="V22" s="231"/>
      <c r="W22" s="75"/>
      <c r="X22" s="75"/>
      <c r="Y22" s="75"/>
    </row>
    <row r="23" spans="1:25" ht="12.75">
      <c r="A23" s="122">
        <v>11</v>
      </c>
      <c r="B23" s="193"/>
      <c r="C23" s="234"/>
      <c r="D23" s="237"/>
      <c r="E23" s="234"/>
      <c r="F23" s="236"/>
      <c r="G23" s="100"/>
      <c r="H23" s="123"/>
      <c r="I23" s="124">
        <f t="shared" si="0"/>
      </c>
      <c r="J23" s="77"/>
      <c r="K23" s="125">
        <f t="shared" si="1"/>
      </c>
      <c r="L23" s="126">
        <f t="shared" si="2"/>
      </c>
      <c r="M23" s="127">
        <f t="shared" si="3"/>
      </c>
      <c r="N23" s="128">
        <f t="shared" si="4"/>
      </c>
      <c r="O23" s="114"/>
      <c r="P23" s="111" t="str">
        <f t="shared" si="5"/>
        <v> </v>
      </c>
      <c r="Q23" s="232"/>
      <c r="R23" s="232"/>
      <c r="S23" s="231"/>
      <c r="T23" s="134">
        <f t="shared" si="6"/>
      </c>
      <c r="U23" s="134">
        <f t="shared" si="7"/>
      </c>
      <c r="V23" s="231"/>
      <c r="W23" s="75"/>
      <c r="X23" s="75"/>
      <c r="Y23" s="75"/>
    </row>
    <row r="24" spans="1:25" ht="12.75">
      <c r="A24" s="122">
        <v>12</v>
      </c>
      <c r="B24" s="193"/>
      <c r="C24" s="234"/>
      <c r="D24" s="237"/>
      <c r="E24" s="234"/>
      <c r="F24" s="236"/>
      <c r="G24" s="100"/>
      <c r="H24" s="123"/>
      <c r="I24" s="124">
        <f t="shared" si="0"/>
      </c>
      <c r="J24" s="77"/>
      <c r="K24" s="125">
        <f t="shared" si="1"/>
      </c>
      <c r="L24" s="126">
        <f t="shared" si="2"/>
      </c>
      <c r="M24" s="127">
        <f t="shared" si="3"/>
      </c>
      <c r="N24" s="128">
        <f t="shared" si="4"/>
      </c>
      <c r="O24" s="114"/>
      <c r="P24" s="111" t="str">
        <f t="shared" si="5"/>
        <v> </v>
      </c>
      <c r="Q24" s="232"/>
      <c r="R24" s="232"/>
      <c r="S24" s="231"/>
      <c r="T24" s="134">
        <f t="shared" si="6"/>
      </c>
      <c r="U24" s="134">
        <f t="shared" si="7"/>
      </c>
      <c r="V24" s="231"/>
      <c r="W24" s="75"/>
      <c r="X24" s="75"/>
      <c r="Y24" s="75"/>
    </row>
    <row r="25" spans="1:25" ht="12.75">
      <c r="A25" s="122">
        <v>13</v>
      </c>
      <c r="B25" s="193"/>
      <c r="C25" s="234"/>
      <c r="D25" s="237"/>
      <c r="E25" s="234"/>
      <c r="F25" s="236"/>
      <c r="G25" s="100"/>
      <c r="H25" s="123"/>
      <c r="I25" s="124">
        <f t="shared" si="0"/>
      </c>
      <c r="J25" s="77"/>
      <c r="K25" s="125">
        <f t="shared" si="1"/>
      </c>
      <c r="L25" s="126">
        <f t="shared" si="2"/>
      </c>
      <c r="M25" s="127">
        <f t="shared" si="3"/>
      </c>
      <c r="N25" s="128">
        <f t="shared" si="4"/>
      </c>
      <c r="O25" s="114"/>
      <c r="P25" s="111" t="str">
        <f t="shared" si="5"/>
        <v> </v>
      </c>
      <c r="Q25" s="232"/>
      <c r="R25" s="232"/>
      <c r="S25" s="231"/>
      <c r="T25" s="134">
        <f t="shared" si="6"/>
      </c>
      <c r="U25" s="134">
        <f t="shared" si="7"/>
      </c>
      <c r="V25" s="231"/>
      <c r="W25" s="75"/>
      <c r="X25" s="75"/>
      <c r="Y25" s="75"/>
    </row>
    <row r="26" spans="1:25" ht="12.75">
      <c r="A26" s="122">
        <v>14</v>
      </c>
      <c r="B26" s="193"/>
      <c r="C26" s="234"/>
      <c r="D26" s="237"/>
      <c r="E26" s="234"/>
      <c r="F26" s="236"/>
      <c r="G26" s="100"/>
      <c r="H26" s="123"/>
      <c r="I26" s="124">
        <f t="shared" si="0"/>
      </c>
      <c r="J26" s="77"/>
      <c r="K26" s="125">
        <f t="shared" si="1"/>
      </c>
      <c r="L26" s="126">
        <f t="shared" si="2"/>
      </c>
      <c r="M26" s="127">
        <f t="shared" si="3"/>
      </c>
      <c r="N26" s="128">
        <f t="shared" si="4"/>
      </c>
      <c r="O26" s="114"/>
      <c r="P26" s="111" t="str">
        <f t="shared" si="5"/>
        <v> </v>
      </c>
      <c r="Q26" s="232"/>
      <c r="R26" s="232"/>
      <c r="S26" s="231"/>
      <c r="T26" s="134">
        <f t="shared" si="6"/>
      </c>
      <c r="U26" s="134">
        <f t="shared" si="7"/>
      </c>
      <c r="V26" s="231"/>
      <c r="W26" s="75"/>
      <c r="X26" s="75"/>
      <c r="Y26" s="75"/>
    </row>
    <row r="27" spans="1:25" ht="12.75">
      <c r="A27" s="122">
        <v>15</v>
      </c>
      <c r="B27" s="193"/>
      <c r="C27" s="234"/>
      <c r="D27" s="237"/>
      <c r="E27" s="234"/>
      <c r="F27" s="236"/>
      <c r="G27" s="100"/>
      <c r="H27" s="123"/>
      <c r="I27" s="124">
        <f t="shared" si="0"/>
      </c>
      <c r="J27" s="77"/>
      <c r="K27" s="125">
        <f t="shared" si="1"/>
      </c>
      <c r="L27" s="126">
        <f t="shared" si="2"/>
      </c>
      <c r="M27" s="127">
        <f t="shared" si="3"/>
      </c>
      <c r="N27" s="128">
        <f t="shared" si="4"/>
      </c>
      <c r="O27" s="114"/>
      <c r="P27" s="111" t="str">
        <f t="shared" si="5"/>
        <v> </v>
      </c>
      <c r="Q27" s="232"/>
      <c r="R27" s="232"/>
      <c r="S27" s="231"/>
      <c r="T27" s="134">
        <f t="shared" si="6"/>
      </c>
      <c r="U27" s="134">
        <f t="shared" si="7"/>
      </c>
      <c r="V27" s="231"/>
      <c r="W27" s="75"/>
      <c r="X27" s="75"/>
      <c r="Y27" s="75"/>
    </row>
    <row r="28" spans="1:25" ht="12.75">
      <c r="A28" s="122">
        <v>16</v>
      </c>
      <c r="B28" s="193"/>
      <c r="C28" s="234"/>
      <c r="D28" s="237"/>
      <c r="E28" s="234"/>
      <c r="F28" s="236"/>
      <c r="G28" s="100"/>
      <c r="H28" s="123"/>
      <c r="I28" s="124">
        <f t="shared" si="0"/>
      </c>
      <c r="J28" s="77"/>
      <c r="K28" s="125">
        <f t="shared" si="1"/>
      </c>
      <c r="L28" s="126">
        <f t="shared" si="2"/>
      </c>
      <c r="M28" s="125">
        <f t="shared" si="3"/>
      </c>
      <c r="N28" s="128">
        <f t="shared" si="4"/>
      </c>
      <c r="O28" s="114"/>
      <c r="P28" s="111" t="str">
        <f t="shared" si="5"/>
        <v> </v>
      </c>
      <c r="Q28" s="232"/>
      <c r="R28" s="232"/>
      <c r="S28" s="231"/>
      <c r="T28" s="134">
        <f t="shared" si="6"/>
      </c>
      <c r="U28" s="134">
        <f t="shared" si="7"/>
      </c>
      <c r="V28" s="231"/>
      <c r="W28" s="75"/>
      <c r="X28" s="75"/>
      <c r="Y28" s="75"/>
    </row>
    <row r="29" spans="1:25" ht="12.75">
      <c r="A29" s="122">
        <v>17</v>
      </c>
      <c r="B29" s="193"/>
      <c r="C29" s="234"/>
      <c r="D29" s="237"/>
      <c r="E29" s="234"/>
      <c r="F29" s="236"/>
      <c r="G29" s="100"/>
      <c r="H29" s="123"/>
      <c r="I29" s="124">
        <f t="shared" si="0"/>
      </c>
      <c r="J29" s="77"/>
      <c r="K29" s="125">
        <f t="shared" si="1"/>
      </c>
      <c r="L29" s="126">
        <f t="shared" si="2"/>
      </c>
      <c r="M29" s="127">
        <f t="shared" si="3"/>
      </c>
      <c r="N29" s="128">
        <f t="shared" si="4"/>
      </c>
      <c r="O29" s="114"/>
      <c r="P29" s="111" t="str">
        <f t="shared" si="5"/>
        <v> </v>
      </c>
      <c r="Q29" s="232"/>
      <c r="R29" s="232"/>
      <c r="S29" s="231"/>
      <c r="T29" s="134">
        <f t="shared" si="6"/>
      </c>
      <c r="U29" s="134">
        <f t="shared" si="7"/>
      </c>
      <c r="V29" s="231"/>
      <c r="W29" s="75"/>
      <c r="X29" s="75"/>
      <c r="Y29" s="75"/>
    </row>
    <row r="30" spans="1:25" ht="12.75">
      <c r="A30" s="122">
        <v>18</v>
      </c>
      <c r="B30" s="193"/>
      <c r="C30" s="234"/>
      <c r="D30" s="237"/>
      <c r="E30" s="234"/>
      <c r="F30" s="236"/>
      <c r="G30" s="100"/>
      <c r="H30" s="123"/>
      <c r="I30" s="124">
        <f t="shared" si="0"/>
      </c>
      <c r="J30" s="77"/>
      <c r="K30" s="125">
        <f t="shared" si="1"/>
      </c>
      <c r="L30" s="126">
        <f t="shared" si="2"/>
      </c>
      <c r="M30" s="127">
        <f t="shared" si="3"/>
      </c>
      <c r="N30" s="128">
        <f t="shared" si="4"/>
      </c>
      <c r="O30" s="114"/>
      <c r="P30" s="111" t="str">
        <f t="shared" si="5"/>
        <v> </v>
      </c>
      <c r="Q30" s="232"/>
      <c r="R30" s="232"/>
      <c r="S30" s="231"/>
      <c r="T30" s="134">
        <f t="shared" si="6"/>
      </c>
      <c r="U30" s="134">
        <f t="shared" si="7"/>
      </c>
      <c r="V30" s="231"/>
      <c r="W30" s="75"/>
      <c r="X30" s="75"/>
      <c r="Y30" s="75"/>
    </row>
    <row r="31" spans="1:25" ht="12.75">
      <c r="A31" s="122">
        <v>19</v>
      </c>
      <c r="B31" s="193"/>
      <c r="C31" s="234"/>
      <c r="D31" s="237"/>
      <c r="E31" s="234"/>
      <c r="F31" s="236"/>
      <c r="G31" s="100"/>
      <c r="H31" s="123"/>
      <c r="I31" s="124">
        <f t="shared" si="0"/>
      </c>
      <c r="J31" s="77"/>
      <c r="K31" s="125">
        <f t="shared" si="1"/>
      </c>
      <c r="L31" s="126">
        <f t="shared" si="2"/>
      </c>
      <c r="M31" s="127">
        <f t="shared" si="3"/>
      </c>
      <c r="N31" s="128">
        <f t="shared" si="4"/>
      </c>
      <c r="O31" s="114"/>
      <c r="P31" s="111" t="str">
        <f t="shared" si="5"/>
        <v> </v>
      </c>
      <c r="Q31" s="232"/>
      <c r="R31" s="232"/>
      <c r="S31" s="231"/>
      <c r="T31" s="134">
        <f t="shared" si="6"/>
      </c>
      <c r="U31" s="134">
        <f t="shared" si="7"/>
      </c>
      <c r="V31" s="231"/>
      <c r="W31" s="75"/>
      <c r="X31" s="75"/>
      <c r="Y31" s="75"/>
    </row>
    <row r="32" spans="1:25" ht="12.75">
      <c r="A32" s="122">
        <v>20</v>
      </c>
      <c r="B32" s="193"/>
      <c r="C32" s="234"/>
      <c r="D32" s="237"/>
      <c r="E32" s="234"/>
      <c r="F32" s="236"/>
      <c r="G32" s="100"/>
      <c r="H32" s="123"/>
      <c r="I32" s="124">
        <f t="shared" si="0"/>
      </c>
      <c r="J32" s="77"/>
      <c r="K32" s="125">
        <f t="shared" si="1"/>
      </c>
      <c r="L32" s="126">
        <f t="shared" si="2"/>
      </c>
      <c r="M32" s="127">
        <f t="shared" si="3"/>
      </c>
      <c r="N32" s="128">
        <f t="shared" si="4"/>
      </c>
      <c r="O32" s="114"/>
      <c r="P32" s="111" t="str">
        <f t="shared" si="5"/>
        <v> </v>
      </c>
      <c r="Q32" s="232"/>
      <c r="R32" s="232"/>
      <c r="S32" s="231"/>
      <c r="T32" s="134">
        <f t="shared" si="6"/>
      </c>
      <c r="U32" s="134">
        <f t="shared" si="7"/>
      </c>
      <c r="V32" s="231"/>
      <c r="W32" s="75"/>
      <c r="X32" s="75"/>
      <c r="Y32" s="75"/>
    </row>
    <row r="33" spans="1:25" ht="12.75">
      <c r="A33" s="122">
        <v>21</v>
      </c>
      <c r="B33" s="193"/>
      <c r="C33" s="234"/>
      <c r="D33" s="237"/>
      <c r="E33" s="234"/>
      <c r="F33" s="236"/>
      <c r="G33" s="100"/>
      <c r="H33" s="123"/>
      <c r="I33" s="124">
        <f t="shared" si="0"/>
      </c>
      <c r="J33" s="77"/>
      <c r="K33" s="125">
        <f t="shared" si="1"/>
      </c>
      <c r="L33" s="126">
        <f t="shared" si="2"/>
      </c>
      <c r="M33" s="127">
        <f t="shared" si="3"/>
      </c>
      <c r="N33" s="128">
        <f t="shared" si="4"/>
      </c>
      <c r="O33" s="114"/>
      <c r="P33" s="111" t="str">
        <f t="shared" si="5"/>
        <v> </v>
      </c>
      <c r="Q33" s="232"/>
      <c r="R33" s="232"/>
      <c r="S33" s="231"/>
      <c r="T33" s="134">
        <f t="shared" si="6"/>
      </c>
      <c r="U33" s="134">
        <f t="shared" si="7"/>
      </c>
      <c r="V33" s="231"/>
      <c r="W33" s="75"/>
      <c r="X33" s="75"/>
      <c r="Y33" s="75"/>
    </row>
    <row r="34" spans="1:25" ht="12.75">
      <c r="A34" s="122">
        <v>22</v>
      </c>
      <c r="B34" s="193"/>
      <c r="C34" s="234"/>
      <c r="D34" s="237"/>
      <c r="E34" s="234"/>
      <c r="F34" s="236"/>
      <c r="G34" s="100"/>
      <c r="H34" s="123"/>
      <c r="I34" s="124">
        <f t="shared" si="0"/>
      </c>
      <c r="J34" s="77"/>
      <c r="K34" s="125">
        <f t="shared" si="1"/>
      </c>
      <c r="L34" s="126">
        <f t="shared" si="2"/>
      </c>
      <c r="M34" s="127">
        <f t="shared" si="3"/>
      </c>
      <c r="N34" s="128">
        <f t="shared" si="4"/>
      </c>
      <c r="O34" s="114"/>
      <c r="P34" s="111" t="str">
        <f t="shared" si="5"/>
        <v> </v>
      </c>
      <c r="Q34" s="232"/>
      <c r="R34" s="232"/>
      <c r="S34" s="231"/>
      <c r="T34" s="134">
        <f t="shared" si="6"/>
      </c>
      <c r="U34" s="134">
        <f t="shared" si="7"/>
      </c>
      <c r="V34" s="231"/>
      <c r="W34" s="75"/>
      <c r="X34" s="75"/>
      <c r="Y34" s="75"/>
    </row>
    <row r="35" spans="1:25" ht="12.75">
      <c r="A35" s="122">
        <v>23</v>
      </c>
      <c r="B35" s="193"/>
      <c r="C35" s="234"/>
      <c r="D35" s="237"/>
      <c r="E35" s="234"/>
      <c r="F35" s="236"/>
      <c r="G35" s="100"/>
      <c r="H35" s="123"/>
      <c r="I35" s="124">
        <f t="shared" si="0"/>
      </c>
      <c r="J35" s="77"/>
      <c r="K35" s="125">
        <f t="shared" si="1"/>
      </c>
      <c r="L35" s="126">
        <f t="shared" si="2"/>
      </c>
      <c r="M35" s="127">
        <f t="shared" si="3"/>
      </c>
      <c r="N35" s="128">
        <f t="shared" si="4"/>
      </c>
      <c r="O35" s="114"/>
      <c r="P35" s="111" t="str">
        <f t="shared" si="5"/>
        <v> </v>
      </c>
      <c r="Q35" s="232"/>
      <c r="R35" s="232"/>
      <c r="S35" s="231"/>
      <c r="T35" s="134">
        <f t="shared" si="6"/>
      </c>
      <c r="U35" s="134">
        <f t="shared" si="7"/>
      </c>
      <c r="V35" s="231"/>
      <c r="W35" s="75"/>
      <c r="X35" s="75"/>
      <c r="Y35" s="75"/>
    </row>
    <row r="36" spans="1:25" ht="12.75">
      <c r="A36" s="122">
        <v>24</v>
      </c>
      <c r="B36" s="193"/>
      <c r="C36" s="234"/>
      <c r="D36" s="237"/>
      <c r="E36" s="234"/>
      <c r="F36" s="236"/>
      <c r="G36" s="100"/>
      <c r="H36" s="123"/>
      <c r="I36" s="124">
        <f t="shared" si="0"/>
      </c>
      <c r="J36" s="77"/>
      <c r="K36" s="125">
        <f t="shared" si="1"/>
      </c>
      <c r="L36" s="126">
        <f t="shared" si="2"/>
      </c>
      <c r="M36" s="127">
        <f t="shared" si="3"/>
      </c>
      <c r="N36" s="128">
        <f t="shared" si="4"/>
      </c>
      <c r="O36" s="114"/>
      <c r="P36" s="111" t="str">
        <f t="shared" si="5"/>
        <v> </v>
      </c>
      <c r="Q36" s="232"/>
      <c r="R36" s="232"/>
      <c r="S36" s="231"/>
      <c r="T36" s="134">
        <f t="shared" si="6"/>
      </c>
      <c r="U36" s="134">
        <f t="shared" si="7"/>
      </c>
      <c r="V36" s="231"/>
      <c r="W36" s="75"/>
      <c r="X36" s="75"/>
      <c r="Y36" s="75"/>
    </row>
    <row r="37" spans="1:25" ht="12.75">
      <c r="A37" s="122">
        <v>25</v>
      </c>
      <c r="B37" s="193"/>
      <c r="C37" s="234"/>
      <c r="D37" s="237"/>
      <c r="E37" s="234"/>
      <c r="F37" s="236"/>
      <c r="G37" s="100"/>
      <c r="H37" s="123"/>
      <c r="I37" s="124">
        <f t="shared" si="0"/>
      </c>
      <c r="J37" s="77"/>
      <c r="K37" s="125">
        <f t="shared" si="1"/>
      </c>
      <c r="L37" s="126">
        <f t="shared" si="2"/>
      </c>
      <c r="M37" s="127">
        <f t="shared" si="3"/>
      </c>
      <c r="N37" s="128">
        <f t="shared" si="4"/>
      </c>
      <c r="O37" s="114"/>
      <c r="P37" s="111" t="str">
        <f t="shared" si="5"/>
        <v> </v>
      </c>
      <c r="Q37" s="232"/>
      <c r="R37" s="232"/>
      <c r="S37" s="231"/>
      <c r="T37" s="134">
        <f t="shared" si="6"/>
      </c>
      <c r="U37" s="134">
        <f t="shared" si="7"/>
      </c>
      <c r="V37" s="231"/>
      <c r="W37" s="75"/>
      <c r="X37" s="75"/>
      <c r="Y37" s="75"/>
    </row>
    <row r="38" spans="1:25" ht="12.75">
      <c r="A38" s="122">
        <v>26</v>
      </c>
      <c r="B38" s="193"/>
      <c r="C38" s="234"/>
      <c r="D38" s="237"/>
      <c r="E38" s="234"/>
      <c r="F38" s="236"/>
      <c r="G38" s="100"/>
      <c r="H38" s="123"/>
      <c r="I38" s="124">
        <f t="shared" si="0"/>
      </c>
      <c r="J38" s="77"/>
      <c r="K38" s="125">
        <f t="shared" si="1"/>
      </c>
      <c r="L38" s="126">
        <f t="shared" si="2"/>
      </c>
      <c r="M38" s="127">
        <f t="shared" si="3"/>
      </c>
      <c r="N38" s="128">
        <f t="shared" si="4"/>
      </c>
      <c r="O38" s="114"/>
      <c r="P38" s="111" t="str">
        <f t="shared" si="5"/>
        <v> </v>
      </c>
      <c r="Q38" s="232"/>
      <c r="R38" s="232"/>
      <c r="S38" s="231"/>
      <c r="T38" s="134">
        <f t="shared" si="6"/>
      </c>
      <c r="U38" s="134">
        <f t="shared" si="7"/>
      </c>
      <c r="V38" s="231"/>
      <c r="W38" s="75"/>
      <c r="X38" s="75"/>
      <c r="Y38" s="75"/>
    </row>
    <row r="39" spans="1:25" ht="12.75">
      <c r="A39" s="122">
        <v>27</v>
      </c>
      <c r="B39" s="193"/>
      <c r="C39" s="234"/>
      <c r="D39" s="237"/>
      <c r="E39" s="234"/>
      <c r="F39" s="236"/>
      <c r="G39" s="100"/>
      <c r="H39" s="123"/>
      <c r="I39" s="124">
        <f t="shared" si="0"/>
      </c>
      <c r="J39" s="77"/>
      <c r="K39" s="125">
        <f t="shared" si="1"/>
      </c>
      <c r="L39" s="126">
        <f t="shared" si="2"/>
      </c>
      <c r="M39" s="127">
        <f t="shared" si="3"/>
      </c>
      <c r="N39" s="128">
        <f t="shared" si="4"/>
      </c>
      <c r="O39" s="114"/>
      <c r="P39" s="111" t="str">
        <f t="shared" si="5"/>
        <v> </v>
      </c>
      <c r="Q39" s="232"/>
      <c r="R39" s="232"/>
      <c r="S39" s="231"/>
      <c r="T39" s="134">
        <f t="shared" si="6"/>
      </c>
      <c r="U39" s="134">
        <f t="shared" si="7"/>
      </c>
      <c r="V39" s="231"/>
      <c r="W39" s="75"/>
      <c r="X39" s="75"/>
      <c r="Y39" s="75"/>
    </row>
    <row r="40" spans="1:25" ht="12.75">
      <c r="A40" s="122">
        <v>28</v>
      </c>
      <c r="B40" s="193"/>
      <c r="C40" s="234"/>
      <c r="D40" s="237"/>
      <c r="E40" s="234"/>
      <c r="F40" s="236"/>
      <c r="G40" s="100"/>
      <c r="H40" s="123"/>
      <c r="I40" s="124">
        <f t="shared" si="0"/>
      </c>
      <c r="J40" s="77"/>
      <c r="K40" s="125">
        <f t="shared" si="1"/>
      </c>
      <c r="L40" s="126">
        <f t="shared" si="2"/>
      </c>
      <c r="M40" s="127">
        <f t="shared" si="3"/>
      </c>
      <c r="N40" s="128">
        <f t="shared" si="4"/>
      </c>
      <c r="O40" s="114"/>
      <c r="P40" s="111" t="str">
        <f t="shared" si="5"/>
        <v> </v>
      </c>
      <c r="Q40" s="232"/>
      <c r="R40" s="232"/>
      <c r="S40" s="231"/>
      <c r="T40" s="134">
        <f t="shared" si="6"/>
      </c>
      <c r="U40" s="134">
        <f t="shared" si="7"/>
      </c>
      <c r="V40" s="231"/>
      <c r="W40" s="75"/>
      <c r="X40" s="75"/>
      <c r="Y40" s="75"/>
    </row>
    <row r="41" spans="1:25" ht="12.75">
      <c r="A41" s="122">
        <v>29</v>
      </c>
      <c r="B41" s="193"/>
      <c r="C41" s="234"/>
      <c r="D41" s="237"/>
      <c r="E41" s="234"/>
      <c r="F41" s="236"/>
      <c r="G41" s="100"/>
      <c r="H41" s="123"/>
      <c r="I41" s="124">
        <f t="shared" si="0"/>
      </c>
      <c r="J41" s="77"/>
      <c r="K41" s="125">
        <f t="shared" si="1"/>
      </c>
      <c r="L41" s="126">
        <f t="shared" si="2"/>
      </c>
      <c r="M41" s="127">
        <f t="shared" si="3"/>
      </c>
      <c r="N41" s="128">
        <f t="shared" si="4"/>
      </c>
      <c r="O41" s="114"/>
      <c r="P41" s="111" t="str">
        <f t="shared" si="5"/>
        <v> </v>
      </c>
      <c r="Q41" s="232"/>
      <c r="R41" s="232"/>
      <c r="S41" s="231"/>
      <c r="T41" s="134">
        <f t="shared" si="6"/>
      </c>
      <c r="U41" s="134">
        <f t="shared" si="7"/>
      </c>
      <c r="V41" s="231"/>
      <c r="W41" s="75"/>
      <c r="X41" s="75"/>
      <c r="Y41" s="75"/>
    </row>
    <row r="42" spans="1:25" ht="13.5" thickBot="1">
      <c r="A42" s="122">
        <v>30</v>
      </c>
      <c r="B42" s="193"/>
      <c r="C42" s="234"/>
      <c r="D42" s="237"/>
      <c r="E42" s="234"/>
      <c r="F42" s="236"/>
      <c r="G42" s="100"/>
      <c r="H42" s="123"/>
      <c r="I42" s="124">
        <f t="shared" si="0"/>
      </c>
      <c r="J42" s="77"/>
      <c r="K42" s="125">
        <f t="shared" si="1"/>
      </c>
      <c r="L42" s="126">
        <f t="shared" si="2"/>
      </c>
      <c r="M42" s="127">
        <f t="shared" si="3"/>
      </c>
      <c r="N42" s="128">
        <f t="shared" si="4"/>
      </c>
      <c r="O42" s="114"/>
      <c r="P42" s="111" t="str">
        <f t="shared" si="5"/>
        <v> </v>
      </c>
      <c r="Q42" s="232"/>
      <c r="R42" s="232"/>
      <c r="S42" s="231"/>
      <c r="T42" s="134">
        <f t="shared" si="6"/>
      </c>
      <c r="U42" s="134">
        <f t="shared" si="7"/>
      </c>
      <c r="V42" s="231"/>
      <c r="W42" s="75"/>
      <c r="X42" s="75"/>
      <c r="Y42" s="75"/>
    </row>
    <row r="43" spans="1:25" ht="12.75">
      <c r="A43" s="129"/>
      <c r="B43" s="91" t="s">
        <v>412</v>
      </c>
      <c r="C43" s="92"/>
      <c r="D43" s="92"/>
      <c r="E43" s="93" t="e">
        <f>SUM(C13:C42)/C9</f>
        <v>#DIV/0!</v>
      </c>
      <c r="F43" s="77"/>
      <c r="G43" s="77"/>
      <c r="H43" s="94" t="s">
        <v>413</v>
      </c>
      <c r="I43" s="95" t="e">
        <f>SUM(I13:I42)/N43</f>
        <v>#DIV/0!</v>
      </c>
      <c r="J43" s="77"/>
      <c r="K43" s="96" t="s">
        <v>414</v>
      </c>
      <c r="L43" s="97">
        <f>SUM(L13:L42)</f>
        <v>0</v>
      </c>
      <c r="M43" s="98"/>
      <c r="N43" s="99">
        <f>SUM(N13:N42)</f>
        <v>0</v>
      </c>
      <c r="O43" s="114"/>
      <c r="P43" s="111"/>
      <c r="Q43" s="75"/>
      <c r="R43" s="75"/>
      <c r="S43" s="75"/>
      <c r="T43" s="231"/>
      <c r="U43" s="231"/>
      <c r="V43" s="231"/>
      <c r="W43" s="75"/>
      <c r="X43" s="75"/>
      <c r="Y43" s="75"/>
    </row>
    <row r="44" spans="1:25" ht="12.75">
      <c r="A44" s="130"/>
      <c r="B44" s="77"/>
      <c r="C44" s="86" t="s">
        <v>415</v>
      </c>
      <c r="D44" s="86"/>
      <c r="E44" s="77">
        <f>COUNTIF(B13:B42,"&lt;&gt;")</f>
        <v>0</v>
      </c>
      <c r="F44" s="77"/>
      <c r="G44" s="77"/>
      <c r="H44" s="131" t="s">
        <v>416</v>
      </c>
      <c r="I44" s="195">
        <v>0</v>
      </c>
      <c r="J44" s="77"/>
      <c r="K44" s="132"/>
      <c r="L44" s="132"/>
      <c r="M44" s="119"/>
      <c r="N44" s="133"/>
      <c r="O44" s="114"/>
      <c r="P44" s="111"/>
      <c r="Q44" s="75"/>
      <c r="R44" s="75"/>
      <c r="S44" s="75"/>
      <c r="T44" s="231"/>
      <c r="U44" s="231"/>
      <c r="V44" s="231"/>
      <c r="W44" s="75"/>
      <c r="X44" s="75"/>
      <c r="Y44" s="75"/>
    </row>
    <row r="45" spans="1:25" ht="12.75">
      <c r="A45" s="130"/>
      <c r="B45" s="77"/>
      <c r="C45" s="86"/>
      <c r="D45" s="86"/>
      <c r="E45" s="77"/>
      <c r="F45" s="77"/>
      <c r="G45" s="77"/>
      <c r="H45" s="131" t="s">
        <v>417</v>
      </c>
      <c r="I45" s="123" t="e">
        <f>IF(I44&gt;0,I44,I43)</f>
        <v>#DIV/0!</v>
      </c>
      <c r="J45" s="77"/>
      <c r="K45" s="132"/>
      <c r="L45" s="132"/>
      <c r="M45" s="119"/>
      <c r="N45" s="133"/>
      <c r="O45" s="114"/>
      <c r="P45" s="111"/>
      <c r="Q45" s="75"/>
      <c r="R45" s="75"/>
      <c r="S45" s="75"/>
      <c r="T45" s="231"/>
      <c r="U45" s="231"/>
      <c r="V45" s="231"/>
      <c r="W45" s="75"/>
      <c r="X45" s="75"/>
      <c r="Y45" s="75"/>
    </row>
    <row r="46" spans="1:25" ht="12.75">
      <c r="A46" s="111"/>
      <c r="B46" s="100"/>
      <c r="C46" s="100"/>
      <c r="D46" s="100"/>
      <c r="E46" s="100"/>
      <c r="F46" s="100"/>
      <c r="G46" s="100"/>
      <c r="H46" s="100"/>
      <c r="I46" s="100"/>
      <c r="J46" s="100"/>
      <c r="K46" s="134"/>
      <c r="L46" s="134"/>
      <c r="M46" s="134"/>
      <c r="N46" s="134"/>
      <c r="O46" s="114"/>
      <c r="P46" s="111"/>
      <c r="Q46" s="75"/>
      <c r="R46" s="75"/>
      <c r="S46" s="75"/>
      <c r="T46" s="231"/>
      <c r="U46" s="231"/>
      <c r="V46" s="231"/>
      <c r="W46" s="75"/>
      <c r="X46" s="75"/>
      <c r="Y46" s="75"/>
    </row>
    <row r="47" spans="1:25" ht="12.75">
      <c r="A47" s="135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36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15" ht="15">
      <c r="A50" s="245"/>
      <c r="B50" s="11"/>
      <c r="C50" s="246"/>
      <c r="D50" s="246"/>
      <c r="E50" s="246"/>
      <c r="F50" s="246"/>
      <c r="G50" s="246"/>
      <c r="H50" s="246"/>
      <c r="I50" s="246"/>
      <c r="J50" s="246"/>
      <c r="K50" s="246"/>
      <c r="L50" s="11"/>
      <c r="M50" s="11"/>
      <c r="N50" s="11"/>
      <c r="O50" s="11"/>
    </row>
    <row r="51" spans="1:23" ht="15.75" thickBot="1">
      <c r="A51" s="70"/>
      <c r="B51" s="13"/>
      <c r="C51" s="13"/>
      <c r="D51" s="13"/>
      <c r="E51" s="13"/>
      <c r="F51" s="22"/>
      <c r="G51" s="13"/>
      <c r="H51" s="13"/>
      <c r="I51" s="13"/>
      <c r="J51" s="13"/>
      <c r="K51" s="13"/>
      <c r="L51" s="1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ht="15">
      <c r="B52" s="6"/>
      <c r="C52" s="54"/>
      <c r="D52" s="46" t="s">
        <v>418</v>
      </c>
      <c r="E52" s="7"/>
      <c r="F52" s="46" t="s">
        <v>419</v>
      </c>
      <c r="G52" s="46"/>
      <c r="H52" s="46" t="s">
        <v>420</v>
      </c>
      <c r="I52" s="46"/>
      <c r="J52" s="46"/>
      <c r="K52" s="46"/>
      <c r="L52" s="47" t="s">
        <v>421</v>
      </c>
      <c r="M52" s="46"/>
      <c r="N52" s="46"/>
      <c r="O52" s="46"/>
      <c r="P52" s="46" t="s">
        <v>422</v>
      </c>
      <c r="Q52" s="48"/>
      <c r="R52" s="46" t="s">
        <v>423</v>
      </c>
      <c r="S52" s="49"/>
      <c r="T52" s="50"/>
      <c r="U52" s="51"/>
      <c r="V52" s="52" t="s">
        <v>424</v>
      </c>
      <c r="W52" s="53"/>
    </row>
    <row r="53" spans="2:23" ht="15">
      <c r="B53" s="6"/>
      <c r="C53" s="54"/>
      <c r="D53" s="54"/>
      <c r="F53" s="54"/>
      <c r="G53" s="55"/>
      <c r="H53" s="46" t="s">
        <v>425</v>
      </c>
      <c r="I53" s="46"/>
      <c r="J53" s="46" t="s">
        <v>426</v>
      </c>
      <c r="K53" s="46"/>
      <c r="L53" s="47" t="s">
        <v>427</v>
      </c>
      <c r="M53" s="46"/>
      <c r="N53" s="55" t="s">
        <v>428</v>
      </c>
      <c r="O53" s="56"/>
      <c r="P53" s="46" t="s">
        <v>429</v>
      </c>
      <c r="Q53" s="48"/>
      <c r="R53" s="46" t="s">
        <v>430</v>
      </c>
      <c r="S53" s="49"/>
      <c r="T53" s="49" t="s">
        <v>431</v>
      </c>
      <c r="U53" s="49"/>
      <c r="V53" s="57"/>
      <c r="W53" s="57"/>
    </row>
    <row r="54" spans="1:23" ht="12.75" thickBot="1">
      <c r="A54" s="13"/>
      <c r="B54" s="20"/>
      <c r="C54" s="13"/>
      <c r="D54" s="21"/>
      <c r="E54" s="37"/>
      <c r="F54" s="21" t="s">
        <v>432</v>
      </c>
      <c r="G54" s="37" t="s">
        <v>433</v>
      </c>
      <c r="H54" s="21" t="s">
        <v>432</v>
      </c>
      <c r="I54" s="37" t="s">
        <v>433</v>
      </c>
      <c r="J54" s="21" t="s">
        <v>432</v>
      </c>
      <c r="K54" s="37" t="s">
        <v>433</v>
      </c>
      <c r="L54" s="36" t="s">
        <v>432</v>
      </c>
      <c r="M54" s="37" t="s">
        <v>433</v>
      </c>
      <c r="N54" s="21" t="s">
        <v>432</v>
      </c>
      <c r="O54" s="37" t="s">
        <v>433</v>
      </c>
      <c r="P54" s="21" t="s">
        <v>432</v>
      </c>
      <c r="Q54" s="38" t="s">
        <v>433</v>
      </c>
      <c r="R54" s="21" t="s">
        <v>432</v>
      </c>
      <c r="S54" s="37" t="s">
        <v>433</v>
      </c>
      <c r="T54" s="21" t="s">
        <v>432</v>
      </c>
      <c r="U54" s="37" t="s">
        <v>433</v>
      </c>
      <c r="V54" s="21" t="s">
        <v>432</v>
      </c>
      <c r="W54" s="37" t="s">
        <v>433</v>
      </c>
    </row>
    <row r="55" spans="1:23" ht="12">
      <c r="A55" s="32">
        <v>1</v>
      </c>
      <c r="E55" s="206"/>
      <c r="F55" s="206"/>
      <c r="G55" s="206"/>
      <c r="H55" s="12"/>
      <c r="I55" s="206"/>
      <c r="J55" s="12"/>
      <c r="K55" s="206"/>
      <c r="L55" s="62"/>
      <c r="M55" s="63"/>
      <c r="O55" s="63"/>
      <c r="P55" s="74"/>
      <c r="Q55" s="66"/>
      <c r="R55" s="25"/>
      <c r="S55" s="73"/>
      <c r="T55" s="35"/>
      <c r="U55" s="67"/>
      <c r="V55" s="34"/>
      <c r="W55" s="206"/>
    </row>
    <row r="56" spans="1:23" ht="12">
      <c r="A56" s="32">
        <v>2</v>
      </c>
      <c r="E56" s="206"/>
      <c r="F56" s="206"/>
      <c r="G56" s="206"/>
      <c r="H56" s="12"/>
      <c r="I56" s="206"/>
      <c r="J56" s="12"/>
      <c r="K56" s="206"/>
      <c r="L56" s="62"/>
      <c r="M56" s="63"/>
      <c r="O56" s="63"/>
      <c r="P56" s="74"/>
      <c r="Q56" s="66"/>
      <c r="R56" s="25"/>
      <c r="S56" s="73"/>
      <c r="T56" s="35"/>
      <c r="U56" s="67"/>
      <c r="V56" s="34"/>
      <c r="W56" s="206"/>
    </row>
    <row r="57" spans="1:23" ht="12">
      <c r="A57" s="32">
        <v>3</v>
      </c>
      <c r="E57" s="206"/>
      <c r="F57" s="206"/>
      <c r="G57" s="206"/>
      <c r="H57" s="12"/>
      <c r="I57" s="206"/>
      <c r="J57" s="12"/>
      <c r="K57" s="206"/>
      <c r="L57" s="62"/>
      <c r="M57" s="63"/>
      <c r="O57" s="63"/>
      <c r="P57" s="74"/>
      <c r="Q57" s="66"/>
      <c r="R57" s="25"/>
      <c r="S57" s="73"/>
      <c r="T57" s="35"/>
      <c r="U57" s="67"/>
      <c r="V57" s="34"/>
      <c r="W57" s="206"/>
    </row>
    <row r="58" spans="1:23" ht="12">
      <c r="A58" s="32">
        <v>4</v>
      </c>
      <c r="E58" s="206"/>
      <c r="F58" s="206"/>
      <c r="G58" s="206"/>
      <c r="H58" s="12"/>
      <c r="I58" s="206"/>
      <c r="J58" s="12"/>
      <c r="K58" s="206"/>
      <c r="L58" s="62"/>
      <c r="M58" s="63"/>
      <c r="O58" s="63"/>
      <c r="P58" s="74"/>
      <c r="Q58" s="66"/>
      <c r="R58" s="25"/>
      <c r="S58" s="73"/>
      <c r="T58" s="35"/>
      <c r="U58" s="67"/>
      <c r="V58" s="34"/>
      <c r="W58" s="206"/>
    </row>
    <row r="59" spans="1:23" ht="12">
      <c r="A59" s="32">
        <v>5</v>
      </c>
      <c r="E59" s="206"/>
      <c r="F59" s="206"/>
      <c r="G59" s="206"/>
      <c r="H59" s="12"/>
      <c r="I59" s="206"/>
      <c r="J59" s="12"/>
      <c r="K59" s="206"/>
      <c r="L59" s="62"/>
      <c r="M59" s="63"/>
      <c r="O59" s="63"/>
      <c r="P59" s="74"/>
      <c r="Q59" s="66"/>
      <c r="R59" s="25"/>
      <c r="S59" s="73"/>
      <c r="T59" s="35"/>
      <c r="U59" s="67"/>
      <c r="V59" s="34"/>
      <c r="W59" s="206"/>
    </row>
    <row r="60" spans="1:23" ht="12">
      <c r="A60" s="32">
        <v>6</v>
      </c>
      <c r="E60" s="206"/>
      <c r="F60" s="206"/>
      <c r="G60" s="206"/>
      <c r="H60" s="12"/>
      <c r="I60" s="206"/>
      <c r="J60" s="12"/>
      <c r="K60" s="206"/>
      <c r="L60" s="62"/>
      <c r="M60" s="63"/>
      <c r="O60" s="63"/>
      <c r="P60" s="74"/>
      <c r="Q60" s="66"/>
      <c r="R60" s="25"/>
      <c r="S60" s="73"/>
      <c r="T60" s="35"/>
      <c r="U60" s="67"/>
      <c r="V60" s="34"/>
      <c r="W60" s="206"/>
    </row>
    <row r="61" spans="1:23" ht="12">
      <c r="A61" s="32">
        <v>7</v>
      </c>
      <c r="E61" s="206"/>
      <c r="F61" s="206"/>
      <c r="G61" s="206"/>
      <c r="H61" s="12"/>
      <c r="I61" s="206"/>
      <c r="J61" s="12"/>
      <c r="K61" s="206"/>
      <c r="L61" s="62"/>
      <c r="M61" s="63"/>
      <c r="O61" s="63"/>
      <c r="P61" s="74"/>
      <c r="Q61" s="66"/>
      <c r="R61" s="25"/>
      <c r="S61" s="73"/>
      <c r="T61" s="35"/>
      <c r="U61" s="67"/>
      <c r="V61" s="34"/>
      <c r="W61" s="206"/>
    </row>
    <row r="62" spans="1:23" ht="12">
      <c r="A62" s="32">
        <v>8</v>
      </c>
      <c r="E62" s="206"/>
      <c r="F62" s="206"/>
      <c r="G62" s="206"/>
      <c r="H62" s="12"/>
      <c r="I62" s="206"/>
      <c r="J62" s="12"/>
      <c r="K62" s="206"/>
      <c r="L62" s="62"/>
      <c r="M62" s="63"/>
      <c r="O62" s="63"/>
      <c r="P62" s="74"/>
      <c r="Q62" s="66"/>
      <c r="R62" s="25"/>
      <c r="S62" s="73"/>
      <c r="T62" s="35"/>
      <c r="U62" s="67"/>
      <c r="V62" s="34"/>
      <c r="W62" s="206"/>
    </row>
    <row r="63" spans="1:23" ht="12">
      <c r="A63" s="32">
        <v>9</v>
      </c>
      <c r="E63" s="206"/>
      <c r="F63" s="206"/>
      <c r="G63" s="206"/>
      <c r="H63" s="12"/>
      <c r="I63" s="206"/>
      <c r="J63" s="12"/>
      <c r="K63" s="206"/>
      <c r="L63" s="62"/>
      <c r="M63" s="63"/>
      <c r="O63" s="63"/>
      <c r="P63" s="74"/>
      <c r="Q63" s="66"/>
      <c r="R63" s="25"/>
      <c r="S63" s="73"/>
      <c r="T63" s="35"/>
      <c r="U63" s="67"/>
      <c r="V63" s="34"/>
      <c r="W63" s="206"/>
    </row>
    <row r="64" spans="1:23" ht="12">
      <c r="A64" s="32">
        <v>10</v>
      </c>
      <c r="E64" s="206"/>
      <c r="F64" s="206"/>
      <c r="G64" s="206"/>
      <c r="H64" s="12"/>
      <c r="I64" s="206"/>
      <c r="J64" s="12"/>
      <c r="K64" s="206"/>
      <c r="L64" s="62"/>
      <c r="M64" s="63"/>
      <c r="O64" s="63"/>
      <c r="P64" s="74"/>
      <c r="Q64" s="66"/>
      <c r="R64" s="25"/>
      <c r="S64" s="73"/>
      <c r="T64" s="35"/>
      <c r="U64" s="67"/>
      <c r="V64" s="34"/>
      <c r="W64" s="206"/>
    </row>
    <row r="65" spans="1:23" ht="12">
      <c r="A65" s="32">
        <v>11</v>
      </c>
      <c r="B65" t="s">
        <v>434</v>
      </c>
      <c r="E65" s="206"/>
      <c r="F65" s="206" t="s">
        <v>434</v>
      </c>
      <c r="G65" s="206"/>
      <c r="H65" s="12"/>
      <c r="I65" s="206"/>
      <c r="J65" s="12"/>
      <c r="K65" s="206"/>
      <c r="L65" s="62" t="s">
        <v>434</v>
      </c>
      <c r="M65" s="63"/>
      <c r="O65" s="63"/>
      <c r="Q65" s="66" t="s">
        <v>434</v>
      </c>
      <c r="R65" s="25"/>
      <c r="S65" s="73"/>
      <c r="T65" s="35"/>
      <c r="U65" s="67"/>
      <c r="V65" s="34"/>
      <c r="W65" s="206"/>
    </row>
    <row r="66" spans="1:23" ht="12">
      <c r="A66" s="32">
        <v>12</v>
      </c>
      <c r="B66" t="s">
        <v>434</v>
      </c>
      <c r="E66" s="206"/>
      <c r="F66" s="206" t="s">
        <v>434</v>
      </c>
      <c r="G66" s="206"/>
      <c r="H66" s="12"/>
      <c r="I66" s="206"/>
      <c r="J66" s="12"/>
      <c r="K66" s="206"/>
      <c r="L66" s="62" t="s">
        <v>434</v>
      </c>
      <c r="M66" s="63"/>
      <c r="O66" s="63"/>
      <c r="Q66" s="66" t="s">
        <v>434</v>
      </c>
      <c r="R66" s="25"/>
      <c r="S66" s="73"/>
      <c r="T66" s="35"/>
      <c r="U66" s="67"/>
      <c r="V66" s="34"/>
      <c r="W66" s="206"/>
    </row>
    <row r="67" spans="1:23" ht="12">
      <c r="A67" s="32">
        <v>13</v>
      </c>
      <c r="B67" t="s">
        <v>434</v>
      </c>
      <c r="E67" s="206"/>
      <c r="F67" s="206" t="s">
        <v>434</v>
      </c>
      <c r="G67" s="206"/>
      <c r="H67" s="12"/>
      <c r="I67" s="206"/>
      <c r="J67" s="12"/>
      <c r="K67" s="206"/>
      <c r="L67" s="62" t="s">
        <v>434</v>
      </c>
      <c r="M67" s="63"/>
      <c r="O67" s="63"/>
      <c r="Q67" s="66" t="s">
        <v>434</v>
      </c>
      <c r="R67" s="25"/>
      <c r="S67" s="73"/>
      <c r="T67" s="35"/>
      <c r="U67" s="67"/>
      <c r="V67" s="34"/>
      <c r="W67" s="206"/>
    </row>
    <row r="68" spans="1:23" ht="12">
      <c r="A68" s="32">
        <v>14</v>
      </c>
      <c r="B68" t="s">
        <v>434</v>
      </c>
      <c r="E68" s="206"/>
      <c r="F68" s="206" t="s">
        <v>434</v>
      </c>
      <c r="G68" s="206"/>
      <c r="H68" s="12"/>
      <c r="I68" s="206"/>
      <c r="J68" s="12"/>
      <c r="K68" s="206"/>
      <c r="L68" s="62" t="s">
        <v>434</v>
      </c>
      <c r="M68" s="63"/>
      <c r="O68" s="63"/>
      <c r="Q68" s="66" t="s">
        <v>434</v>
      </c>
      <c r="R68" s="25"/>
      <c r="S68" s="73"/>
      <c r="T68" s="35"/>
      <c r="U68" s="67"/>
      <c r="V68" s="34"/>
      <c r="W68" s="206"/>
    </row>
    <row r="69" spans="1:23" ht="12">
      <c r="A69" s="32">
        <v>15</v>
      </c>
      <c r="B69" t="s">
        <v>434</v>
      </c>
      <c r="E69" s="206"/>
      <c r="F69" s="206" t="s">
        <v>434</v>
      </c>
      <c r="G69" s="206"/>
      <c r="H69" s="12"/>
      <c r="I69" s="206"/>
      <c r="J69" s="12"/>
      <c r="K69" s="206"/>
      <c r="L69" s="62" t="s">
        <v>434</v>
      </c>
      <c r="M69" s="63"/>
      <c r="N69" s="2" t="s">
        <v>434</v>
      </c>
      <c r="O69" s="63"/>
      <c r="P69" s="2" t="s">
        <v>434</v>
      </c>
      <c r="Q69" s="66" t="s">
        <v>434</v>
      </c>
      <c r="R69" s="25" t="s">
        <v>434</v>
      </c>
      <c r="S69" s="73"/>
      <c r="T69" s="35"/>
      <c r="U69" s="67"/>
      <c r="V69" s="34"/>
      <c r="W69" s="206"/>
    </row>
    <row r="70" spans="1:23" ht="12">
      <c r="A70" s="32">
        <v>16</v>
      </c>
      <c r="B70" t="s">
        <v>434</v>
      </c>
      <c r="E70" s="206"/>
      <c r="F70" s="206" t="s">
        <v>434</v>
      </c>
      <c r="G70" s="206"/>
      <c r="H70" s="12"/>
      <c r="I70" s="206"/>
      <c r="J70" s="12"/>
      <c r="K70" s="206"/>
      <c r="L70" s="62" t="s">
        <v>434</v>
      </c>
      <c r="M70" s="63"/>
      <c r="N70" s="2" t="s">
        <v>434</v>
      </c>
      <c r="O70" s="63"/>
      <c r="P70" s="2" t="s">
        <v>434</v>
      </c>
      <c r="Q70" s="66" t="s">
        <v>434</v>
      </c>
      <c r="R70" s="25" t="s">
        <v>434</v>
      </c>
      <c r="S70" s="73"/>
      <c r="T70" s="35"/>
      <c r="U70" s="67"/>
      <c r="V70" s="34"/>
      <c r="W70" s="206"/>
    </row>
    <row r="71" spans="1:23" ht="12">
      <c r="A71" s="32">
        <v>17</v>
      </c>
      <c r="B71" t="s">
        <v>434</v>
      </c>
      <c r="E71" s="206"/>
      <c r="F71" s="206" t="s">
        <v>434</v>
      </c>
      <c r="G71" s="206"/>
      <c r="H71" s="12"/>
      <c r="I71" s="206"/>
      <c r="J71" s="12"/>
      <c r="K71" s="206"/>
      <c r="L71" s="62" t="s">
        <v>434</v>
      </c>
      <c r="M71" s="63"/>
      <c r="O71" s="63"/>
      <c r="Q71" s="66" t="s">
        <v>434</v>
      </c>
      <c r="R71" s="25"/>
      <c r="S71" s="73"/>
      <c r="T71" s="35"/>
      <c r="U71" s="67"/>
      <c r="V71" s="34"/>
      <c r="W71" s="206"/>
    </row>
    <row r="72" spans="1:23" ht="12">
      <c r="A72" s="32">
        <v>18</v>
      </c>
      <c r="B72" t="s">
        <v>434</v>
      </c>
      <c r="E72" s="206"/>
      <c r="F72" s="206" t="s">
        <v>434</v>
      </c>
      <c r="G72" s="206"/>
      <c r="H72" s="12"/>
      <c r="I72" s="206"/>
      <c r="J72" s="12"/>
      <c r="K72" s="206"/>
      <c r="L72" s="62" t="s">
        <v>434</v>
      </c>
      <c r="M72" s="63"/>
      <c r="O72" s="63"/>
      <c r="Q72" s="66" t="s">
        <v>434</v>
      </c>
      <c r="R72" s="25"/>
      <c r="S72" s="73"/>
      <c r="T72" s="35"/>
      <c r="U72" s="67"/>
      <c r="V72" s="34"/>
      <c r="W72" s="206"/>
    </row>
    <row r="73" spans="1:23" ht="12">
      <c r="A73" s="32">
        <v>19</v>
      </c>
      <c r="B73" t="s">
        <v>434</v>
      </c>
      <c r="E73" s="206"/>
      <c r="F73" s="206" t="s">
        <v>434</v>
      </c>
      <c r="G73" s="206"/>
      <c r="H73" s="12"/>
      <c r="I73" s="206"/>
      <c r="J73" s="12"/>
      <c r="K73" s="206"/>
      <c r="L73" s="62" t="s">
        <v>434</v>
      </c>
      <c r="M73" s="63"/>
      <c r="O73" s="63"/>
      <c r="Q73" s="66" t="s">
        <v>434</v>
      </c>
      <c r="R73" s="25"/>
      <c r="S73" s="73"/>
      <c r="T73" s="35"/>
      <c r="U73" s="67"/>
      <c r="V73" s="34"/>
      <c r="W73" s="206"/>
    </row>
    <row r="74" spans="1:23" ht="12">
      <c r="A74" s="32">
        <v>20</v>
      </c>
      <c r="B74" t="s">
        <v>434</v>
      </c>
      <c r="E74" s="206"/>
      <c r="F74" s="206" t="s">
        <v>434</v>
      </c>
      <c r="G74" s="206"/>
      <c r="H74" s="12"/>
      <c r="I74" s="206"/>
      <c r="J74" s="12"/>
      <c r="K74" s="206"/>
      <c r="L74" s="62" t="s">
        <v>434</v>
      </c>
      <c r="M74" s="63"/>
      <c r="O74" s="63"/>
      <c r="Q74" s="66" t="s">
        <v>434</v>
      </c>
      <c r="R74" s="25"/>
      <c r="S74" s="73"/>
      <c r="T74" s="35"/>
      <c r="U74" s="67"/>
      <c r="V74" s="34"/>
      <c r="W74" s="206"/>
    </row>
    <row r="75" spans="1:23" ht="12">
      <c r="A75" s="32">
        <v>21</v>
      </c>
      <c r="B75" t="s">
        <v>434</v>
      </c>
      <c r="E75" s="206"/>
      <c r="F75" s="206" t="s">
        <v>434</v>
      </c>
      <c r="G75" s="206"/>
      <c r="H75" s="12"/>
      <c r="I75" s="206"/>
      <c r="J75" s="12"/>
      <c r="K75" s="206"/>
      <c r="L75" s="62" t="s">
        <v>434</v>
      </c>
      <c r="M75" s="63"/>
      <c r="O75" s="63"/>
      <c r="Q75" s="66" t="s">
        <v>434</v>
      </c>
      <c r="R75" s="25"/>
      <c r="S75" s="73"/>
      <c r="T75" s="35"/>
      <c r="U75" s="67"/>
      <c r="V75" s="34"/>
      <c r="W75" s="206"/>
    </row>
    <row r="76" spans="1:23" ht="12">
      <c r="A76" s="32">
        <v>22</v>
      </c>
      <c r="B76" t="s">
        <v>434</v>
      </c>
      <c r="E76" s="206"/>
      <c r="F76" s="206" t="s">
        <v>434</v>
      </c>
      <c r="G76" s="206"/>
      <c r="H76" s="12"/>
      <c r="I76" s="206"/>
      <c r="J76" s="12"/>
      <c r="K76" s="206"/>
      <c r="L76" s="62" t="s">
        <v>434</v>
      </c>
      <c r="M76" s="63"/>
      <c r="N76" s="2" t="s">
        <v>434</v>
      </c>
      <c r="O76" s="63"/>
      <c r="P76" s="2" t="s">
        <v>434</v>
      </c>
      <c r="Q76" s="66" t="s">
        <v>434</v>
      </c>
      <c r="R76" s="25" t="s">
        <v>434</v>
      </c>
      <c r="S76" s="73"/>
      <c r="T76" s="35"/>
      <c r="U76" s="67"/>
      <c r="V76" s="34"/>
      <c r="W76" s="206"/>
    </row>
    <row r="77" spans="1:23" ht="12">
      <c r="A77" s="32">
        <v>23</v>
      </c>
      <c r="B77" t="s">
        <v>434</v>
      </c>
      <c r="E77" s="206"/>
      <c r="F77" s="206" t="s">
        <v>434</v>
      </c>
      <c r="G77" s="206"/>
      <c r="H77" s="12"/>
      <c r="I77" s="206"/>
      <c r="J77" s="12"/>
      <c r="K77" s="206"/>
      <c r="L77" s="62" t="s">
        <v>434</v>
      </c>
      <c r="M77" s="63"/>
      <c r="N77" s="2" t="s">
        <v>434</v>
      </c>
      <c r="O77" s="63"/>
      <c r="P77" s="2" t="s">
        <v>434</v>
      </c>
      <c r="Q77" s="66" t="s">
        <v>434</v>
      </c>
      <c r="R77" s="25" t="s">
        <v>434</v>
      </c>
      <c r="S77" s="73"/>
      <c r="T77" s="35"/>
      <c r="U77" s="67"/>
      <c r="V77" s="34"/>
      <c r="W77" s="206"/>
    </row>
    <row r="78" spans="1:23" ht="12">
      <c r="A78" s="32">
        <v>24</v>
      </c>
      <c r="B78" t="s">
        <v>434</v>
      </c>
      <c r="E78" s="206"/>
      <c r="F78" s="206" t="s">
        <v>434</v>
      </c>
      <c r="G78" s="206"/>
      <c r="H78" s="12"/>
      <c r="I78" s="206"/>
      <c r="J78" s="12"/>
      <c r="K78" s="206"/>
      <c r="L78" s="62" t="s">
        <v>434</v>
      </c>
      <c r="M78" s="63"/>
      <c r="N78" s="2" t="s">
        <v>434</v>
      </c>
      <c r="O78" s="63"/>
      <c r="P78" s="2" t="s">
        <v>434</v>
      </c>
      <c r="Q78" s="66" t="s">
        <v>434</v>
      </c>
      <c r="R78" s="25" t="s">
        <v>434</v>
      </c>
      <c r="S78" s="73"/>
      <c r="T78" s="35"/>
      <c r="U78" s="67"/>
      <c r="V78" s="34"/>
      <c r="W78" s="206"/>
    </row>
    <row r="79" spans="1:23" ht="12">
      <c r="A79" s="32">
        <v>25</v>
      </c>
      <c r="B79" t="s">
        <v>434</v>
      </c>
      <c r="E79" s="206"/>
      <c r="F79" s="206" t="s">
        <v>434</v>
      </c>
      <c r="G79" s="206"/>
      <c r="H79" s="12"/>
      <c r="I79" s="206"/>
      <c r="J79" s="12"/>
      <c r="K79" s="206"/>
      <c r="L79" s="62" t="s">
        <v>434</v>
      </c>
      <c r="M79" s="63"/>
      <c r="O79" s="63"/>
      <c r="Q79" s="66" t="s">
        <v>434</v>
      </c>
      <c r="R79" s="25"/>
      <c r="S79" s="73"/>
      <c r="T79" s="35"/>
      <c r="U79" s="67"/>
      <c r="V79" s="34"/>
      <c r="W79" s="206"/>
    </row>
    <row r="80" spans="1:23" ht="12">
      <c r="A80" s="32">
        <v>26</v>
      </c>
      <c r="B80" t="s">
        <v>434</v>
      </c>
      <c r="E80" s="206"/>
      <c r="F80" s="206" t="s">
        <v>434</v>
      </c>
      <c r="G80" s="206"/>
      <c r="H80" s="12"/>
      <c r="I80" s="206"/>
      <c r="J80" s="12"/>
      <c r="K80" s="206"/>
      <c r="L80" s="62" t="s">
        <v>434</v>
      </c>
      <c r="M80" s="63"/>
      <c r="O80" s="63"/>
      <c r="Q80" s="66" t="s">
        <v>434</v>
      </c>
      <c r="R80" s="25"/>
      <c r="S80" s="73"/>
      <c r="T80" s="35"/>
      <c r="U80" s="67"/>
      <c r="V80" s="34"/>
      <c r="W80" s="206"/>
    </row>
    <row r="81" spans="1:32" ht="12">
      <c r="A81" s="32">
        <v>27</v>
      </c>
      <c r="B81" t="s">
        <v>434</v>
      </c>
      <c r="C81"/>
      <c r="D81"/>
      <c r="E81" s="206"/>
      <c r="F81" s="206" t="s">
        <v>434</v>
      </c>
      <c r="G81" s="206"/>
      <c r="H81" s="12"/>
      <c r="I81" s="206"/>
      <c r="J81" s="12"/>
      <c r="K81" s="206"/>
      <c r="L81" s="62" t="s">
        <v>434</v>
      </c>
      <c r="M81" s="63"/>
      <c r="O81" s="63"/>
      <c r="Q81" s="66" t="s">
        <v>434</v>
      </c>
      <c r="R81" s="25"/>
      <c r="S81" s="73"/>
      <c r="T81" s="35"/>
      <c r="U81" s="67"/>
      <c r="V81" s="34"/>
      <c r="W81" s="206"/>
      <c r="X81"/>
      <c r="Y81"/>
      <c r="Z81"/>
      <c r="AA81"/>
      <c r="AB81"/>
      <c r="AC81"/>
      <c r="AD81"/>
      <c r="AE81"/>
      <c r="AF81"/>
    </row>
    <row r="82" spans="1:32" ht="12">
      <c r="A82" s="32">
        <v>28</v>
      </c>
      <c r="B82" t="s">
        <v>434</v>
      </c>
      <c r="C82"/>
      <c r="D82"/>
      <c r="E82" s="206"/>
      <c r="F82" s="206" t="s">
        <v>434</v>
      </c>
      <c r="G82" s="206"/>
      <c r="H82" s="12"/>
      <c r="I82" s="206"/>
      <c r="J82" s="12"/>
      <c r="K82" s="206"/>
      <c r="L82" s="62" t="s">
        <v>434</v>
      </c>
      <c r="M82" s="63"/>
      <c r="O82" s="63"/>
      <c r="Q82" s="66" t="s">
        <v>434</v>
      </c>
      <c r="R82" s="25"/>
      <c r="S82" s="73"/>
      <c r="T82" s="35"/>
      <c r="U82" s="67"/>
      <c r="V82" s="34"/>
      <c r="W82" s="206"/>
      <c r="X82"/>
      <c r="Y82"/>
      <c r="Z82"/>
      <c r="AA82"/>
      <c r="AB82"/>
      <c r="AC82"/>
      <c r="AD82"/>
      <c r="AE82"/>
      <c r="AF82"/>
    </row>
    <row r="83" spans="1:32" ht="12">
      <c r="A83" s="32">
        <v>29</v>
      </c>
      <c r="B83" t="s">
        <v>434</v>
      </c>
      <c r="C83"/>
      <c r="D83"/>
      <c r="E83" s="206"/>
      <c r="F83" s="206" t="s">
        <v>434</v>
      </c>
      <c r="G83" s="206"/>
      <c r="H83" s="12"/>
      <c r="I83" s="206"/>
      <c r="J83" s="12"/>
      <c r="K83" s="206"/>
      <c r="L83" s="62" t="s">
        <v>434</v>
      </c>
      <c r="M83" s="63"/>
      <c r="O83" s="63"/>
      <c r="Q83" s="66" t="s">
        <v>434</v>
      </c>
      <c r="R83" s="25"/>
      <c r="S83" s="73"/>
      <c r="T83" s="35"/>
      <c r="U83" s="67"/>
      <c r="V83" s="34"/>
      <c r="W83" s="206"/>
      <c r="X83"/>
      <c r="Y83"/>
      <c r="Z83"/>
      <c r="AA83"/>
      <c r="AB83"/>
      <c r="AC83"/>
      <c r="AD83"/>
      <c r="AE83"/>
      <c r="AF83"/>
    </row>
    <row r="84" spans="1:32" ht="12.75" thickBot="1">
      <c r="A84" s="33">
        <v>30</v>
      </c>
      <c r="B84" t="s">
        <v>434</v>
      </c>
      <c r="C84" s="13" t="s">
        <v>434</v>
      </c>
      <c r="D84" s="13" t="s">
        <v>434</v>
      </c>
      <c r="E84" s="207"/>
      <c r="F84" s="206" t="s">
        <v>434</v>
      </c>
      <c r="G84" s="206"/>
      <c r="H84"/>
      <c r="I84" s="206"/>
      <c r="J84"/>
      <c r="K84" s="206"/>
      <c r="L84" s="62" t="s">
        <v>434</v>
      </c>
      <c r="M84" s="63"/>
      <c r="N84" s="24" t="s">
        <v>434</v>
      </c>
      <c r="O84" s="64"/>
      <c r="P84" s="24" t="s">
        <v>434</v>
      </c>
      <c r="Q84" s="66" t="s">
        <v>434</v>
      </c>
      <c r="R84" s="25" t="s">
        <v>434</v>
      </c>
      <c r="S84" s="73"/>
      <c r="T84" s="35"/>
      <c r="U84" s="67"/>
      <c r="V84" s="34"/>
      <c r="W84" s="206"/>
      <c r="X84"/>
      <c r="Y84"/>
      <c r="Z84"/>
      <c r="AA84"/>
      <c r="AB84"/>
      <c r="AC84"/>
      <c r="AD84"/>
      <c r="AE84"/>
      <c r="AF84"/>
    </row>
    <row r="85" spans="1:32" ht="12">
      <c r="A85" s="15"/>
      <c r="B85" s="15"/>
      <c r="C85"/>
      <c r="D85"/>
      <c r="E85" s="208"/>
      <c r="F85" s="208"/>
      <c r="G85" s="208"/>
      <c r="H85" s="19"/>
      <c r="I85" s="208"/>
      <c r="J85" s="19"/>
      <c r="K85" s="208"/>
      <c r="L85" s="65"/>
      <c r="M85" s="65"/>
      <c r="N85" s="19"/>
      <c r="O85" s="65"/>
      <c r="P85" s="19"/>
      <c r="Q85" s="208"/>
      <c r="R85" s="19"/>
      <c r="S85" s="61"/>
      <c r="T85" s="19"/>
      <c r="U85" s="65"/>
      <c r="V85" s="19" t="s">
        <v>434</v>
      </c>
      <c r="W85" s="208"/>
      <c r="X85"/>
      <c r="Y85"/>
      <c r="Z85"/>
      <c r="AA85"/>
      <c r="AB85"/>
      <c r="AC85"/>
      <c r="AD85"/>
      <c r="AE85"/>
      <c r="AF85"/>
    </row>
    <row r="86" spans="2:32" ht="1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2:32" ht="1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2:32" ht="1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2:32" ht="1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6.5">
      <c r="A90" s="71" t="s">
        <v>14</v>
      </c>
      <c r="B90" s="58"/>
      <c r="C90" s="4"/>
      <c r="D90" s="4"/>
      <c r="E90" s="4"/>
      <c r="F90" s="4"/>
      <c r="G90" s="4"/>
      <c r="H90" s="4"/>
      <c r="I90" s="4"/>
      <c r="J90" s="4"/>
      <c r="K90" s="4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8" thickBot="1">
      <c r="A91" s="72" t="s">
        <v>435</v>
      </c>
      <c r="B91" s="5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2">
      <c r="A92" s="28"/>
      <c r="B92" s="29"/>
      <c r="C92" s="60">
        <v>1</v>
      </c>
      <c r="D92" s="60">
        <v>2</v>
      </c>
      <c r="E92" s="60">
        <v>3</v>
      </c>
      <c r="F92" s="60">
        <v>4</v>
      </c>
      <c r="G92" s="60">
        <v>5</v>
      </c>
      <c r="H92" s="60">
        <v>6</v>
      </c>
      <c r="I92" s="60">
        <v>7</v>
      </c>
      <c r="J92" s="60">
        <v>8</v>
      </c>
      <c r="K92" s="60">
        <v>9</v>
      </c>
      <c r="L92" s="60">
        <v>10</v>
      </c>
      <c r="M92" s="60">
        <v>11</v>
      </c>
      <c r="N92" s="60">
        <v>12</v>
      </c>
      <c r="O92" s="60">
        <v>13</v>
      </c>
      <c r="P92" s="60">
        <v>14</v>
      </c>
      <c r="Q92" s="60">
        <v>15</v>
      </c>
      <c r="R92" s="60">
        <v>16</v>
      </c>
      <c r="S92" s="60">
        <v>17</v>
      </c>
      <c r="T92" s="60">
        <v>18</v>
      </c>
      <c r="U92" s="60">
        <v>19</v>
      </c>
      <c r="V92" s="60">
        <v>20</v>
      </c>
      <c r="W92" s="60">
        <v>21</v>
      </c>
      <c r="X92" s="60">
        <v>22</v>
      </c>
      <c r="Y92" s="60">
        <v>23</v>
      </c>
      <c r="Z92" s="60">
        <v>24</v>
      </c>
      <c r="AA92" s="60">
        <v>25</v>
      </c>
      <c r="AB92" s="60">
        <v>26</v>
      </c>
      <c r="AC92" s="60">
        <v>27</v>
      </c>
      <c r="AD92" s="60">
        <v>28</v>
      </c>
      <c r="AE92" s="60">
        <v>29</v>
      </c>
      <c r="AF92" s="60">
        <v>30</v>
      </c>
    </row>
    <row r="93" spans="1:32" ht="12.75" thickBot="1">
      <c r="A93" s="26"/>
      <c r="B93" s="27"/>
      <c r="C93" s="40">
        <f ca="1">IF(OFFSET($B$93,C92,0)&lt;&gt;"",OFFSET($B$93,C92,0),"")</f>
      </c>
      <c r="D93" s="40">
        <f aca="true" ca="1" t="shared" si="8" ref="D93:AF93">IF(OFFSET($B$93,D92,0)&lt;&gt;"",OFFSET($B$93,D92,0),"")</f>
      </c>
      <c r="E93" s="40">
        <f ca="1" t="shared" si="8"/>
      </c>
      <c r="F93" s="40">
        <f ca="1" t="shared" si="8"/>
      </c>
      <c r="G93" s="40">
        <f ca="1" t="shared" si="8"/>
      </c>
      <c r="H93" s="40">
        <f ca="1" t="shared" si="8"/>
      </c>
      <c r="I93" s="40">
        <f ca="1" t="shared" si="8"/>
      </c>
      <c r="J93" s="40">
        <f ca="1" t="shared" si="8"/>
      </c>
      <c r="K93" s="40">
        <f ca="1" t="shared" si="8"/>
      </c>
      <c r="L93" s="40">
        <f ca="1" t="shared" si="8"/>
      </c>
      <c r="M93" s="40">
        <f ca="1" t="shared" si="8"/>
      </c>
      <c r="N93" s="40">
        <f ca="1" t="shared" si="8"/>
      </c>
      <c r="O93" s="40">
        <f ca="1" t="shared" si="8"/>
      </c>
      <c r="P93" s="40">
        <f ca="1" t="shared" si="8"/>
      </c>
      <c r="Q93" s="40">
        <f ca="1" t="shared" si="8"/>
      </c>
      <c r="R93" s="40">
        <f ca="1" t="shared" si="8"/>
      </c>
      <c r="S93" s="40">
        <f ca="1" t="shared" si="8"/>
      </c>
      <c r="T93" s="40">
        <f ca="1" t="shared" si="8"/>
      </c>
      <c r="U93" s="40">
        <f ca="1" t="shared" si="8"/>
      </c>
      <c r="V93" s="40">
        <f ca="1" t="shared" si="8"/>
      </c>
      <c r="W93" s="40">
        <f ca="1" t="shared" si="8"/>
      </c>
      <c r="X93" s="40">
        <f ca="1" t="shared" si="8"/>
      </c>
      <c r="Y93" s="40">
        <f ca="1" t="shared" si="8"/>
      </c>
      <c r="Z93" s="40">
        <f ca="1" t="shared" si="8"/>
      </c>
      <c r="AA93" s="40">
        <f ca="1" t="shared" si="8"/>
      </c>
      <c r="AB93" s="40">
        <f ca="1" t="shared" si="8"/>
      </c>
      <c r="AC93" s="40">
        <f ca="1" t="shared" si="8"/>
      </c>
      <c r="AD93" s="40">
        <f ca="1" t="shared" si="8"/>
      </c>
      <c r="AE93" s="40">
        <f ca="1" t="shared" si="8"/>
      </c>
      <c r="AF93" s="40">
        <f ca="1" t="shared" si="8"/>
      </c>
    </row>
    <row r="94" spans="1:32" ht="12">
      <c r="A94" s="17">
        <v>1</v>
      </c>
      <c r="B94" s="39"/>
      <c r="C94" s="68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1:32" ht="12">
      <c r="A95" s="17">
        <v>2</v>
      </c>
      <c r="B95" s="39"/>
      <c r="C95" s="63"/>
      <c r="D95" s="68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</row>
    <row r="96" spans="1:32" ht="12">
      <c r="A96" s="17">
        <v>3</v>
      </c>
      <c r="B96" s="3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1:32" ht="12">
      <c r="A97" s="17">
        <v>4</v>
      </c>
      <c r="B97" s="3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1:32" ht="12">
      <c r="A98" s="17">
        <v>5</v>
      </c>
      <c r="B98" s="3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1:32" ht="12">
      <c r="A99" s="17">
        <v>6</v>
      </c>
      <c r="B99" s="39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1:32" ht="12">
      <c r="A100" s="17">
        <v>7</v>
      </c>
      <c r="B100" s="39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</row>
    <row r="101" spans="1:32" ht="12">
      <c r="A101" s="17">
        <v>8</v>
      </c>
      <c r="B101" s="39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1:32" ht="12">
      <c r="A102" s="17">
        <v>9</v>
      </c>
      <c r="B102" s="39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spans="1:32" ht="12">
      <c r="A103" s="17">
        <v>10</v>
      </c>
      <c r="B103" s="3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ht="12">
      <c r="A104" s="17">
        <v>11</v>
      </c>
      <c r="B104" s="39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</row>
    <row r="105" spans="1:32" ht="12">
      <c r="A105" s="17">
        <v>12</v>
      </c>
      <c r="B105" s="3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</row>
    <row r="106" spans="1:32" ht="12">
      <c r="A106" s="17">
        <v>13</v>
      </c>
      <c r="B106" s="39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1:32" ht="12">
      <c r="A107" s="17">
        <v>14</v>
      </c>
      <c r="B107" s="39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1:32" ht="12">
      <c r="A108" s="17">
        <v>15</v>
      </c>
      <c r="B108" s="39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1:32" ht="12">
      <c r="A109" s="17">
        <v>16</v>
      </c>
      <c r="B109" s="39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1:32" ht="12">
      <c r="A110" s="17">
        <v>17</v>
      </c>
      <c r="B110" s="39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1:32" ht="12">
      <c r="A111" s="17">
        <v>18</v>
      </c>
      <c r="B111" s="39" t="s">
        <v>434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</row>
    <row r="112" spans="1:32" ht="12">
      <c r="A112" s="17">
        <v>19</v>
      </c>
      <c r="B112" s="39" t="s">
        <v>434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1:32" ht="12">
      <c r="A113" s="17">
        <v>20</v>
      </c>
      <c r="B113" s="39" t="s">
        <v>434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1:32" ht="12">
      <c r="A114" s="17">
        <v>21</v>
      </c>
      <c r="B114" s="39" t="s">
        <v>434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1:32" ht="12">
      <c r="A115" s="17">
        <v>22</v>
      </c>
      <c r="B115" s="39" t="s">
        <v>434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2">
      <c r="A116" s="17">
        <v>23</v>
      </c>
      <c r="B116" s="39" t="s">
        <v>434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</row>
    <row r="117" spans="1:32" ht="12">
      <c r="A117" s="17">
        <v>24</v>
      </c>
      <c r="B117" s="39" t="s">
        <v>434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2">
      <c r="A118" s="17">
        <v>25</v>
      </c>
      <c r="B118" s="39" t="s">
        <v>434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</row>
    <row r="119" spans="1:32" ht="12">
      <c r="A119" s="17">
        <v>26</v>
      </c>
      <c r="B119" s="39" t="s">
        <v>434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ht="12">
      <c r="A120" s="17">
        <v>27</v>
      </c>
      <c r="B120" s="39" t="s">
        <v>434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ht="12">
      <c r="A121" s="17">
        <v>28</v>
      </c>
      <c r="B121" s="39" t="s">
        <v>434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ht="12">
      <c r="A122" s="17">
        <v>29</v>
      </c>
      <c r="B122" s="39" t="s">
        <v>434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ht="12">
      <c r="A123" s="17">
        <v>30</v>
      </c>
      <c r="B123" s="39" t="s">
        <v>434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ht="12">
      <c r="B124"/>
    </row>
    <row r="125" spans="2:32" ht="1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2:32" ht="1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2:32" ht="1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6.5">
      <c r="A128" s="71" t="s">
        <v>36</v>
      </c>
      <c r="B128" s="5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8" thickBot="1">
      <c r="A129" s="72" t="s">
        <v>42</v>
      </c>
      <c r="B129" s="5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2">
      <c r="A130" s="15"/>
      <c r="B130" s="15"/>
      <c r="C130" s="247"/>
      <c r="D130" s="247"/>
      <c r="E130" s="247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12.75" thickBot="1">
      <c r="A131" s="13">
        <v>0</v>
      </c>
      <c r="B131" s="248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>
      <c r="A132">
        <v>1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</row>
    <row r="133" spans="1:32" ht="12">
      <c r="A133">
        <v>2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</row>
    <row r="134" spans="1:32" ht="12">
      <c r="A134">
        <v>3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</row>
    <row r="135" spans="1:32" ht="12">
      <c r="A135">
        <v>4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</row>
    <row r="136" spans="1:32" ht="12">
      <c r="A136">
        <v>5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</row>
    <row r="137" spans="1:32" ht="12">
      <c r="A137">
        <v>6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</row>
    <row r="138" spans="1:32" ht="12">
      <c r="A138">
        <v>7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</row>
    <row r="139" spans="1:32" ht="12">
      <c r="A139">
        <v>8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</row>
    <row r="140" spans="1:32" ht="12">
      <c r="A140">
        <v>9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</row>
    <row r="141" spans="1:32" ht="12">
      <c r="A141">
        <v>10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</row>
    <row r="142" spans="1:32" ht="12">
      <c r="A142">
        <v>11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</row>
    <row r="143" spans="1:32" ht="12">
      <c r="A143">
        <v>12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</row>
    <row r="144" spans="1:32" ht="12">
      <c r="A144">
        <v>13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</row>
    <row r="145" spans="1:32" ht="12">
      <c r="A145">
        <v>14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</row>
    <row r="146" spans="1:32" ht="12">
      <c r="A146">
        <v>15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</row>
    <row r="147" spans="1:32" ht="12">
      <c r="A147">
        <v>16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</row>
    <row r="148" spans="1:32" ht="12">
      <c r="A148">
        <v>17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</row>
    <row r="149" spans="1:32" ht="12">
      <c r="A149">
        <v>18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</row>
    <row r="150" spans="1:32" ht="12">
      <c r="A150">
        <v>19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</row>
    <row r="151" spans="1:32" ht="12">
      <c r="A151">
        <v>20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</row>
    <row r="152" spans="1:32" ht="12">
      <c r="A152">
        <v>21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</row>
    <row r="153" spans="1:32" ht="12">
      <c r="A153">
        <v>22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</row>
    <row r="154" spans="1:32" ht="12">
      <c r="A154">
        <v>23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</row>
    <row r="155" spans="1:32" ht="12">
      <c r="A155">
        <v>24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</row>
    <row r="156" spans="1:32" ht="12">
      <c r="A156">
        <v>25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</row>
    <row r="157" spans="1:32" ht="12">
      <c r="A157">
        <v>26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</row>
    <row r="158" spans="1:32" ht="12">
      <c r="A158">
        <v>27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</row>
    <row r="159" spans="1:32" ht="12">
      <c r="A159">
        <v>28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</row>
    <row r="160" spans="1:32" ht="12">
      <c r="A160">
        <v>29</v>
      </c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</row>
    <row r="161" spans="1:32" ht="12">
      <c r="A161">
        <v>30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</row>
    <row r="162" spans="1:32" ht="12">
      <c r="A162">
        <v>31</v>
      </c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</row>
    <row r="163" spans="1:32" ht="12">
      <c r="A163">
        <v>32</v>
      </c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</row>
    <row r="164" spans="1:32" ht="12">
      <c r="A164">
        <v>33</v>
      </c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</row>
    <row r="165" spans="1:32" ht="12">
      <c r="A165">
        <v>34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</row>
    <row r="166" spans="1:32" ht="12">
      <c r="A166">
        <v>35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</row>
    <row r="167" spans="1:32" ht="12">
      <c r="A167">
        <v>36</v>
      </c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</row>
    <row r="168" spans="1:32" ht="12">
      <c r="A168">
        <v>37</v>
      </c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</row>
    <row r="169" spans="1:32" ht="12">
      <c r="A169">
        <v>38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</row>
    <row r="170" spans="1:32" ht="12">
      <c r="A170">
        <v>39</v>
      </c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</row>
    <row r="171" spans="1:32" ht="12">
      <c r="A171">
        <v>40</v>
      </c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</row>
    <row r="172" spans="1:32" ht="12">
      <c r="A172">
        <v>41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</row>
    <row r="173" spans="1:32" ht="12">
      <c r="A173">
        <v>42</v>
      </c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</row>
    <row r="174" spans="1:32" ht="12">
      <c r="A174">
        <v>43</v>
      </c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</row>
    <row r="175" spans="1:32" ht="12">
      <c r="A175">
        <v>44</v>
      </c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</row>
    <row r="176" spans="1:32" ht="12">
      <c r="A176">
        <v>45</v>
      </c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</row>
    <row r="177" spans="1:32" ht="12">
      <c r="A177">
        <v>46</v>
      </c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</row>
    <row r="178" spans="1:32" ht="12">
      <c r="A178">
        <v>47</v>
      </c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</row>
    <row r="179" spans="1:32" ht="12">
      <c r="A179">
        <v>48</v>
      </c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</row>
    <row r="180" spans="1:32" ht="12">
      <c r="A180">
        <v>49</v>
      </c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</row>
    <row r="181" spans="1:32" ht="12">
      <c r="A181">
        <v>50</v>
      </c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</row>
    <row r="182" spans="1:32" ht="12">
      <c r="A182">
        <v>51</v>
      </c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</row>
    <row r="183" spans="1:32" ht="12">
      <c r="A183">
        <v>52</v>
      </c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</row>
    <row r="184" spans="2:32" ht="12"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</row>
    <row r="185" spans="2:32" ht="12"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</row>
    <row r="186" spans="2:32" ht="12"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</row>
    <row r="187" spans="2:32" ht="12"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</row>
    <row r="188" spans="2:32" ht="12"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</row>
    <row r="189" spans="2:32" ht="12"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</row>
    <row r="190" spans="2:32" ht="12"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</row>
    <row r="191" spans="2:32" ht="12"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</row>
    <row r="192" spans="2:32" ht="12"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</row>
    <row r="193" spans="2:32" ht="12"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</row>
    <row r="194" spans="2:32" ht="12"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</row>
    <row r="195" spans="2:32" ht="12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</row>
    <row r="196" spans="2:32" ht="12"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</row>
    <row r="197" spans="2:32" ht="12"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</row>
    <row r="198" spans="2:32" ht="12"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</row>
    <row r="199" spans="2:32" ht="12"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</row>
    <row r="200" spans="2:32" ht="12"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</row>
    <row r="201" spans="2:32" ht="12"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</row>
    <row r="202" spans="2:32" ht="12"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</row>
    <row r="203" spans="2:32" ht="12"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</row>
    <row r="204" spans="2:32" ht="12"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</row>
    <row r="205" spans="2:32" ht="12"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</row>
    <row r="206" spans="2:32" ht="12"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</row>
    <row r="207" spans="2:32" ht="12"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</row>
    <row r="208" spans="2:32" ht="12"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</row>
  </sheetData>
  <sheetProtection password="DB9D" sheet="1" objects="1" scenarios="1"/>
  <conditionalFormatting sqref="C9">
    <cfRule type="cellIs" priority="1" dxfId="0" operator="greaterThan" stopIfTrue="1">
      <formula>1</formula>
    </cfRule>
  </conditionalFormatting>
  <conditionalFormatting sqref="D9">
    <cfRule type="expression" priority="2" dxfId="0" stopIfTrue="1">
      <formula>IF(D9&lt;&gt;"",IF(D9&lt;1,1,0))</formula>
    </cfRule>
  </conditionalFormatting>
  <conditionalFormatting sqref="C13:C42">
    <cfRule type="expression" priority="3" dxfId="0" stopIfTrue="1">
      <formula>IF(C13&lt;&gt;"",IF(C13&gt;$C$9,1,0))</formula>
    </cfRule>
  </conditionalFormatting>
  <printOptions/>
  <pageMargins left="0.75" right="0.75" top="1" bottom="1" header="0.5" footer="0.5"/>
  <pageSetup fitToHeight="1" fitToWidth="1" horizontalDpi="600" verticalDpi="600" orientation="portrait" scale="4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J211"/>
  <sheetViews>
    <sheetView showGridLines="0" showRowColHeaders="0" workbookViewId="0" topLeftCell="A16">
      <selection activeCell="A26" sqref="A26"/>
    </sheetView>
  </sheetViews>
  <sheetFormatPr defaultColWidth="11.421875" defaultRowHeight="12.75"/>
  <cols>
    <col min="1" max="1" width="107.8515625" style="0" customWidth="1"/>
    <col min="2" max="16384" width="8.8515625" style="0" customWidth="1"/>
  </cols>
  <sheetData>
    <row r="1" ht="21">
      <c r="A1" s="45" t="s">
        <v>349</v>
      </c>
    </row>
    <row r="2" ht="12">
      <c r="A2" s="30" t="s">
        <v>350</v>
      </c>
    </row>
    <row r="3" ht="12">
      <c r="A3" s="8"/>
    </row>
    <row r="4" ht="12">
      <c r="A4" s="30" t="s">
        <v>351</v>
      </c>
    </row>
    <row r="5" ht="12">
      <c r="A5" s="30" t="s">
        <v>352</v>
      </c>
    </row>
    <row r="6" ht="12">
      <c r="A6" s="8"/>
    </row>
    <row r="7" ht="12">
      <c r="A7" s="8"/>
    </row>
    <row r="8" ht="12">
      <c r="A8" s="9" t="s">
        <v>353</v>
      </c>
    </row>
    <row r="9" ht="12">
      <c r="A9" s="8"/>
    </row>
    <row r="10" ht="12">
      <c r="A10" s="8" t="s">
        <v>354</v>
      </c>
    </row>
    <row r="11" ht="12">
      <c r="A11" s="8" t="s">
        <v>355</v>
      </c>
    </row>
    <row r="12" ht="12">
      <c r="A12" s="8" t="s">
        <v>356</v>
      </c>
    </row>
    <row r="13" ht="12">
      <c r="A13" s="8" t="s">
        <v>357</v>
      </c>
    </row>
    <row r="14" spans="1:10" ht="12">
      <c r="A14" s="8" t="s">
        <v>358</v>
      </c>
      <c r="B14" s="7"/>
      <c r="C14" s="7"/>
      <c r="D14" s="7"/>
      <c r="E14" s="7"/>
      <c r="F14" s="7"/>
      <c r="G14" s="7"/>
      <c r="H14" s="7"/>
      <c r="I14" s="7"/>
      <c r="J14" s="7"/>
    </row>
    <row r="15" ht="12">
      <c r="A15" s="8" t="s">
        <v>359</v>
      </c>
    </row>
    <row r="16" ht="12">
      <c r="A16" s="8"/>
    </row>
    <row r="17" ht="12">
      <c r="A17" s="8" t="s">
        <v>360</v>
      </c>
    </row>
    <row r="18" ht="12">
      <c r="A18" s="8" t="s">
        <v>361</v>
      </c>
    </row>
    <row r="19" ht="12">
      <c r="A19" s="8" t="s">
        <v>362</v>
      </c>
    </row>
    <row r="20" ht="12">
      <c r="A20" s="8" t="s">
        <v>363</v>
      </c>
    </row>
    <row r="21" ht="12">
      <c r="A21" s="8"/>
    </row>
    <row r="22" ht="12">
      <c r="A22" s="8" t="s">
        <v>284</v>
      </c>
    </row>
    <row r="23" ht="12">
      <c r="A23" s="8" t="s">
        <v>285</v>
      </c>
    </row>
    <row r="24" ht="12">
      <c r="A24" s="8" t="s">
        <v>286</v>
      </c>
    </row>
    <row r="25" ht="12">
      <c r="A25" s="8"/>
    </row>
    <row r="26" ht="12">
      <c r="A26" s="8" t="s">
        <v>287</v>
      </c>
    </row>
    <row r="27" ht="12">
      <c r="A27" s="8" t="s">
        <v>288</v>
      </c>
    </row>
    <row r="28" ht="12">
      <c r="A28" s="8" t="s">
        <v>289</v>
      </c>
    </row>
    <row r="29" ht="12">
      <c r="A29" s="8"/>
    </row>
    <row r="30" ht="12">
      <c r="A30" s="8" t="s">
        <v>290</v>
      </c>
    </row>
    <row r="31" ht="12">
      <c r="A31" s="8" t="s">
        <v>291</v>
      </c>
    </row>
    <row r="32" ht="12">
      <c r="A32" s="8"/>
    </row>
    <row r="33" ht="12">
      <c r="A33" s="8" t="s">
        <v>292</v>
      </c>
    </row>
    <row r="34" ht="12">
      <c r="A34" s="8" t="s">
        <v>293</v>
      </c>
    </row>
    <row r="35" ht="12">
      <c r="A35" s="8" t="s">
        <v>294</v>
      </c>
    </row>
    <row r="36" ht="12">
      <c r="A36" s="8" t="s">
        <v>295</v>
      </c>
    </row>
    <row r="37" ht="12">
      <c r="A37" s="8"/>
    </row>
    <row r="38" ht="12">
      <c r="A38" s="8" t="s">
        <v>296</v>
      </c>
    </row>
    <row r="39" ht="12">
      <c r="A39" s="8" t="s">
        <v>297</v>
      </c>
    </row>
    <row r="40" ht="12">
      <c r="A40" s="8" t="s">
        <v>298</v>
      </c>
    </row>
    <row r="41" ht="12">
      <c r="A41" s="8" t="s">
        <v>299</v>
      </c>
    </row>
    <row r="42" ht="12">
      <c r="A42" s="8"/>
    </row>
    <row r="43" ht="12">
      <c r="A43" s="8" t="s">
        <v>300</v>
      </c>
    </row>
    <row r="44" ht="12">
      <c r="A44" s="8"/>
    </row>
    <row r="45" ht="12">
      <c r="A45" s="8" t="s">
        <v>301</v>
      </c>
    </row>
    <row r="46" ht="12">
      <c r="A46" s="8" t="s">
        <v>302</v>
      </c>
    </row>
    <row r="47" ht="12">
      <c r="A47" s="8"/>
    </row>
    <row r="48" ht="12">
      <c r="A48" s="8" t="s">
        <v>303</v>
      </c>
    </row>
    <row r="49" ht="12">
      <c r="A49" s="8" t="s">
        <v>304</v>
      </c>
    </row>
    <row r="50" ht="12">
      <c r="A50" s="8" t="s">
        <v>305</v>
      </c>
    </row>
    <row r="51" ht="12">
      <c r="A51" s="8" t="s">
        <v>263</v>
      </c>
    </row>
    <row r="52" ht="12">
      <c r="A52" s="8" t="s">
        <v>264</v>
      </c>
    </row>
    <row r="53" ht="12">
      <c r="A53" s="8" t="s">
        <v>265</v>
      </c>
    </row>
    <row r="54" ht="12">
      <c r="A54" s="8"/>
    </row>
    <row r="55" ht="12">
      <c r="A55" s="8" t="s">
        <v>266</v>
      </c>
    </row>
    <row r="56" ht="12">
      <c r="A56" s="8" t="s">
        <v>267</v>
      </c>
    </row>
    <row r="57" ht="12">
      <c r="A57" s="8" t="s">
        <v>268</v>
      </c>
    </row>
    <row r="58" ht="12">
      <c r="A58" s="8" t="s">
        <v>269</v>
      </c>
    </row>
    <row r="59" ht="12">
      <c r="A59" s="8"/>
    </row>
    <row r="60" ht="12">
      <c r="A60" s="8" t="s">
        <v>270</v>
      </c>
    </row>
    <row r="61" ht="12">
      <c r="A61" s="8" t="s">
        <v>271</v>
      </c>
    </row>
    <row r="62" ht="12">
      <c r="A62" s="8" t="s">
        <v>272</v>
      </c>
    </row>
    <row r="63" ht="12">
      <c r="A63" s="8" t="s">
        <v>273</v>
      </c>
    </row>
    <row r="64" ht="12">
      <c r="A64" s="8"/>
    </row>
    <row r="65" ht="12">
      <c r="A65" s="8" t="s">
        <v>274</v>
      </c>
    </row>
    <row r="66" ht="12">
      <c r="A66" s="8" t="s">
        <v>275</v>
      </c>
    </row>
    <row r="67" ht="12">
      <c r="A67" s="8"/>
    </row>
    <row r="68" ht="12">
      <c r="A68" s="8" t="s">
        <v>276</v>
      </c>
    </row>
    <row r="69" ht="12">
      <c r="A69" s="8" t="s">
        <v>277</v>
      </c>
    </row>
    <row r="70" ht="12">
      <c r="A70" s="8" t="s">
        <v>278</v>
      </c>
    </row>
    <row r="71" ht="12">
      <c r="A71" s="8"/>
    </row>
    <row r="72" ht="12">
      <c r="A72" s="8" t="s">
        <v>279</v>
      </c>
    </row>
    <row r="73" ht="12">
      <c r="A73" s="8" t="s">
        <v>280</v>
      </c>
    </row>
    <row r="74" ht="12">
      <c r="A74" s="8"/>
    </row>
    <row r="75" ht="12">
      <c r="A75" s="8" t="s">
        <v>281</v>
      </c>
    </row>
    <row r="76" ht="12">
      <c r="A76" s="8" t="s">
        <v>282</v>
      </c>
    </row>
    <row r="77" ht="12">
      <c r="A77" s="8" t="s">
        <v>283</v>
      </c>
    </row>
    <row r="78" ht="12">
      <c r="A78" s="8"/>
    </row>
    <row r="79" ht="12">
      <c r="A79" s="8" t="s">
        <v>243</v>
      </c>
    </row>
    <row r="80" ht="12">
      <c r="A80" s="8" t="s">
        <v>244</v>
      </c>
    </row>
    <row r="81" ht="12">
      <c r="A81" s="8" t="s">
        <v>245</v>
      </c>
    </row>
    <row r="82" ht="12">
      <c r="A82" s="8" t="s">
        <v>246</v>
      </c>
    </row>
    <row r="83" ht="12">
      <c r="A83" s="8" t="s">
        <v>247</v>
      </c>
    </row>
    <row r="84" ht="12">
      <c r="A84" s="8" t="s">
        <v>248</v>
      </c>
    </row>
    <row r="85" ht="12">
      <c r="A85" s="8" t="s">
        <v>249</v>
      </c>
    </row>
    <row r="86" ht="12">
      <c r="A86" s="8"/>
    </row>
    <row r="87" ht="12">
      <c r="A87" s="8" t="s">
        <v>250</v>
      </c>
    </row>
    <row r="88" ht="12">
      <c r="A88" s="8" t="s">
        <v>251</v>
      </c>
    </row>
    <row r="89" ht="12">
      <c r="A89" s="8" t="s">
        <v>252</v>
      </c>
    </row>
    <row r="90" ht="12">
      <c r="A90" s="8" t="s">
        <v>253</v>
      </c>
    </row>
    <row r="91" ht="12">
      <c r="A91" s="8" t="s">
        <v>254</v>
      </c>
    </row>
    <row r="92" ht="12">
      <c r="A92" s="8" t="s">
        <v>255</v>
      </c>
    </row>
    <row r="93" ht="12">
      <c r="A93" s="8"/>
    </row>
    <row r="94" ht="12">
      <c r="A94" s="8" t="s">
        <v>256</v>
      </c>
    </row>
    <row r="95" ht="12">
      <c r="A95" s="8" t="s">
        <v>257</v>
      </c>
    </row>
    <row r="96" ht="12">
      <c r="A96" s="8" t="s">
        <v>258</v>
      </c>
    </row>
    <row r="97" ht="12">
      <c r="A97" s="8"/>
    </row>
    <row r="98" ht="12">
      <c r="A98" s="8" t="s">
        <v>259</v>
      </c>
    </row>
    <row r="99" ht="12">
      <c r="A99" s="8" t="s">
        <v>260</v>
      </c>
    </row>
    <row r="100" ht="12">
      <c r="A100" s="8" t="s">
        <v>261</v>
      </c>
    </row>
    <row r="101" ht="12">
      <c r="A101" s="8"/>
    </row>
    <row r="102" ht="12">
      <c r="A102" s="8" t="s">
        <v>262</v>
      </c>
    </row>
    <row r="103" ht="12">
      <c r="A103" s="8" t="s">
        <v>223</v>
      </c>
    </row>
    <row r="104" ht="12">
      <c r="A104" s="8"/>
    </row>
    <row r="105" ht="12">
      <c r="A105" s="8" t="s">
        <v>224</v>
      </c>
    </row>
    <row r="106" ht="12">
      <c r="A106" s="8" t="s">
        <v>225</v>
      </c>
    </row>
    <row r="107" ht="12">
      <c r="A107" s="8" t="s">
        <v>226</v>
      </c>
    </row>
    <row r="108" ht="12">
      <c r="A108" s="8"/>
    </row>
    <row r="109" ht="12">
      <c r="A109" s="8" t="s">
        <v>227</v>
      </c>
    </row>
    <row r="110" ht="12">
      <c r="A110" s="8" t="s">
        <v>228</v>
      </c>
    </row>
    <row r="111" ht="12">
      <c r="A111" s="8" t="s">
        <v>229</v>
      </c>
    </row>
    <row r="112" ht="12">
      <c r="A112" s="8" t="s">
        <v>230</v>
      </c>
    </row>
    <row r="113" ht="12">
      <c r="A113" s="8"/>
    </row>
    <row r="114" ht="12">
      <c r="A114" s="8" t="s">
        <v>231</v>
      </c>
    </row>
    <row r="115" ht="12">
      <c r="A115" s="8" t="s">
        <v>232</v>
      </c>
    </row>
    <row r="116" ht="12">
      <c r="A116" s="8" t="s">
        <v>233</v>
      </c>
    </row>
    <row r="117" ht="12">
      <c r="A117" s="8"/>
    </row>
    <row r="118" ht="12">
      <c r="A118" s="8" t="s">
        <v>234</v>
      </c>
    </row>
    <row r="119" ht="12">
      <c r="A119" s="8" t="s">
        <v>235</v>
      </c>
    </row>
    <row r="120" ht="12">
      <c r="A120" s="8" t="s">
        <v>236</v>
      </c>
    </row>
    <row r="121" ht="12">
      <c r="A121" s="8" t="s">
        <v>237</v>
      </c>
    </row>
    <row r="122" ht="12">
      <c r="A122" s="8" t="s">
        <v>238</v>
      </c>
    </row>
    <row r="123" ht="12">
      <c r="A123" s="8" t="s">
        <v>239</v>
      </c>
    </row>
    <row r="124" ht="12">
      <c r="A124" s="8" t="s">
        <v>240</v>
      </c>
    </row>
    <row r="125" ht="12">
      <c r="A125" s="8"/>
    </row>
    <row r="126" ht="12">
      <c r="A126" s="8" t="s">
        <v>241</v>
      </c>
    </row>
    <row r="127" ht="12">
      <c r="A127" s="8" t="s">
        <v>242</v>
      </c>
    </row>
    <row r="128" ht="12">
      <c r="A128" s="8" t="s">
        <v>204</v>
      </c>
    </row>
    <row r="129" ht="12">
      <c r="A129" s="8"/>
    </row>
    <row r="130" ht="12">
      <c r="A130" s="8" t="s">
        <v>205</v>
      </c>
    </row>
    <row r="131" ht="12">
      <c r="A131" s="8" t="s">
        <v>206</v>
      </c>
    </row>
    <row r="132" ht="12">
      <c r="A132" s="8" t="s">
        <v>207</v>
      </c>
    </row>
    <row r="133" ht="12">
      <c r="A133" s="8" t="s">
        <v>208</v>
      </c>
    </row>
    <row r="134" ht="12">
      <c r="A134" s="8" t="s">
        <v>209</v>
      </c>
    </row>
    <row r="135" ht="12">
      <c r="A135" s="8"/>
    </row>
    <row r="136" ht="12">
      <c r="A136" s="8" t="s">
        <v>210</v>
      </c>
    </row>
    <row r="137" ht="12">
      <c r="A137" s="8" t="s">
        <v>211</v>
      </c>
    </row>
    <row r="138" ht="12">
      <c r="A138" s="8" t="s">
        <v>212</v>
      </c>
    </row>
    <row r="139" ht="12">
      <c r="A139" s="8" t="s">
        <v>213</v>
      </c>
    </row>
    <row r="140" ht="12">
      <c r="A140" s="8" t="s">
        <v>214</v>
      </c>
    </row>
    <row r="141" ht="12">
      <c r="A141" s="8"/>
    </row>
    <row r="142" ht="12">
      <c r="A142" s="8" t="s">
        <v>215</v>
      </c>
    </row>
    <row r="143" ht="12">
      <c r="A143" s="8" t="s">
        <v>216</v>
      </c>
    </row>
    <row r="144" ht="12">
      <c r="A144" s="8" t="s">
        <v>217</v>
      </c>
    </row>
    <row r="145" ht="12">
      <c r="A145" s="8" t="s">
        <v>218</v>
      </c>
    </row>
    <row r="146" ht="12">
      <c r="A146" s="8"/>
    </row>
    <row r="147" ht="12">
      <c r="A147" s="8" t="s">
        <v>219</v>
      </c>
    </row>
    <row r="148" ht="12">
      <c r="A148" s="8" t="s">
        <v>220</v>
      </c>
    </row>
    <row r="149" ht="12">
      <c r="A149" s="8" t="s">
        <v>221</v>
      </c>
    </row>
    <row r="150" ht="12">
      <c r="A150" s="8" t="s">
        <v>222</v>
      </c>
    </row>
    <row r="151" ht="12">
      <c r="A151" s="8" t="s">
        <v>184</v>
      </c>
    </row>
    <row r="152" ht="12">
      <c r="A152" s="8" t="s">
        <v>185</v>
      </c>
    </row>
    <row r="153" ht="12">
      <c r="A153" s="8" t="s">
        <v>186</v>
      </c>
    </row>
    <row r="154" ht="12">
      <c r="A154" s="8" t="s">
        <v>187</v>
      </c>
    </row>
    <row r="155" ht="12">
      <c r="A155" s="8"/>
    </row>
    <row r="156" ht="12">
      <c r="A156" s="8" t="s">
        <v>188</v>
      </c>
    </row>
    <row r="157" ht="12">
      <c r="A157" s="8" t="s">
        <v>189</v>
      </c>
    </row>
    <row r="158" ht="12">
      <c r="A158" s="8"/>
    </row>
    <row r="159" ht="12">
      <c r="A159" s="8" t="s">
        <v>190</v>
      </c>
    </row>
    <row r="160" ht="12">
      <c r="A160" s="8" t="s">
        <v>191</v>
      </c>
    </row>
    <row r="161" ht="12">
      <c r="A161" s="8" t="s">
        <v>192</v>
      </c>
    </row>
    <row r="162" ht="12">
      <c r="A162" s="8" t="s">
        <v>193</v>
      </c>
    </row>
    <row r="163" ht="12">
      <c r="A163" s="8" t="s">
        <v>194</v>
      </c>
    </row>
    <row r="164" ht="12">
      <c r="A164" s="8" t="s">
        <v>195</v>
      </c>
    </row>
    <row r="165" ht="12">
      <c r="A165" s="8"/>
    </row>
    <row r="166" ht="12">
      <c r="A166" s="8" t="s">
        <v>196</v>
      </c>
    </row>
    <row r="167" ht="12">
      <c r="A167" s="8" t="s">
        <v>197</v>
      </c>
    </row>
    <row r="168" ht="12">
      <c r="A168" s="8"/>
    </row>
    <row r="169" ht="12">
      <c r="A169" s="8" t="s">
        <v>198</v>
      </c>
    </row>
    <row r="170" ht="12">
      <c r="A170" s="8" t="s">
        <v>199</v>
      </c>
    </row>
    <row r="171" ht="12">
      <c r="A171" s="8" t="s">
        <v>200</v>
      </c>
    </row>
    <row r="172" ht="12">
      <c r="A172" s="8" t="s">
        <v>201</v>
      </c>
    </row>
    <row r="173" ht="12">
      <c r="A173" s="8" t="s">
        <v>202</v>
      </c>
    </row>
    <row r="174" ht="12">
      <c r="A174" s="8"/>
    </row>
    <row r="175" ht="12">
      <c r="A175" s="8" t="s">
        <v>203</v>
      </c>
    </row>
    <row r="176" ht="12">
      <c r="A176" s="8" t="s">
        <v>159</v>
      </c>
    </row>
    <row r="177" ht="12">
      <c r="A177" s="8" t="s">
        <v>160</v>
      </c>
    </row>
    <row r="178" ht="12">
      <c r="A178" s="8"/>
    </row>
    <row r="179" ht="12">
      <c r="A179" s="8" t="s">
        <v>161</v>
      </c>
    </row>
    <row r="180" ht="12">
      <c r="A180" s="8" t="s">
        <v>162</v>
      </c>
    </row>
    <row r="181" ht="12">
      <c r="A181" s="8" t="s">
        <v>163</v>
      </c>
    </row>
    <row r="182" ht="12">
      <c r="A182" s="8" t="s">
        <v>164</v>
      </c>
    </row>
    <row r="183" ht="12">
      <c r="A183" s="8" t="s">
        <v>165</v>
      </c>
    </row>
    <row r="184" ht="12">
      <c r="A184" s="8"/>
    </row>
    <row r="185" ht="12">
      <c r="A185" s="8" t="s">
        <v>166</v>
      </c>
    </row>
    <row r="186" ht="12">
      <c r="A186" s="8" t="s">
        <v>167</v>
      </c>
    </row>
    <row r="187" ht="12">
      <c r="A187" s="8" t="s">
        <v>168</v>
      </c>
    </row>
    <row r="188" ht="12">
      <c r="A188" s="8" t="s">
        <v>169</v>
      </c>
    </row>
    <row r="189" ht="12">
      <c r="A189" s="8" t="s">
        <v>170</v>
      </c>
    </row>
    <row r="190" ht="12">
      <c r="A190" s="8"/>
    </row>
    <row r="191" ht="12">
      <c r="A191" s="8" t="s">
        <v>171</v>
      </c>
    </row>
    <row r="192" ht="12">
      <c r="A192" s="8"/>
    </row>
    <row r="193" ht="12">
      <c r="A193" s="8" t="s">
        <v>172</v>
      </c>
    </row>
    <row r="194" ht="12">
      <c r="A194" s="8" t="s">
        <v>173</v>
      </c>
    </row>
    <row r="195" ht="12">
      <c r="A195" s="8" t="s">
        <v>174</v>
      </c>
    </row>
    <row r="196" ht="12">
      <c r="A196" t="s">
        <v>175</v>
      </c>
    </row>
    <row r="197" ht="12">
      <c r="A197" t="s">
        <v>176</v>
      </c>
    </row>
    <row r="198" ht="12">
      <c r="A198" t="s">
        <v>177</v>
      </c>
    </row>
    <row r="199" ht="12">
      <c r="A199" t="s">
        <v>178</v>
      </c>
    </row>
    <row r="200" ht="12">
      <c r="A200" t="s">
        <v>179</v>
      </c>
    </row>
    <row r="201" ht="12">
      <c r="A201" t="s">
        <v>180</v>
      </c>
    </row>
    <row r="203" ht="12">
      <c r="A203" t="s">
        <v>181</v>
      </c>
    </row>
    <row r="204" ht="12">
      <c r="A204" t="s">
        <v>182</v>
      </c>
    </row>
    <row r="205" ht="12">
      <c r="A205" t="s">
        <v>183</v>
      </c>
    </row>
    <row r="206" ht="12">
      <c r="A206" t="s">
        <v>131</v>
      </c>
    </row>
    <row r="207" ht="12">
      <c r="A207" t="s">
        <v>132</v>
      </c>
    </row>
    <row r="208" ht="12">
      <c r="A208" t="s">
        <v>133</v>
      </c>
    </row>
    <row r="209" ht="12">
      <c r="A209" t="s">
        <v>134</v>
      </c>
    </row>
    <row r="210" ht="12">
      <c r="A210" t="s">
        <v>135</v>
      </c>
    </row>
    <row r="211" ht="12">
      <c r="A211" t="s">
        <v>136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1">
      <selection activeCell="A1" sqref="A1"/>
    </sheetView>
  </sheetViews>
  <sheetFormatPr defaultColWidth="0.9921875" defaultRowHeight="6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Bound</cp:lastModifiedBy>
  <cp:lastPrinted>2001-02-01T08:38:20Z</cp:lastPrinted>
  <dcterms:created xsi:type="dcterms:W3CDTF">1998-08-03T21:51:50Z</dcterms:created>
  <dcterms:modified xsi:type="dcterms:W3CDTF">2004-04-02T17:21:02Z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